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T:\■人材育成委員会（共通）■\08.様式・案内関係\R8.4室町表記\"/>
    </mc:Choice>
  </mc:AlternateContent>
  <xr:revisionPtr revIDLastSave="0" documentId="13_ncr:1_{B52C2935-6911-42E3-B077-41257E757502}" xr6:coauthVersionLast="47" xr6:coauthVersionMax="47" xr10:uidLastSave="{00000000-0000-0000-0000-000000000000}"/>
  <workbookProtection workbookAlgorithmName="SHA-512" workbookHashValue="n9wp+BzVTMzdEWytZlRlqun2ETevYdeDaNwpjqiDsc4/kV9Q2kf9ZBjQy321OBCd6Z33hMvAo0eKrjeZyMpqxA==" workbookSaltValue="XfJfYczTvoKVbrbL+4M2Ww==" workbookSpinCount="100000" lockStructure="1"/>
  <bookViews>
    <workbookView xWindow="28680" yWindow="-120" windowWidth="29040" windowHeight="15720" xr2:uid="{00000000-000D-0000-FFFF-FFFF00000000}"/>
  </bookViews>
  <sheets>
    <sheet name="00．マニュアル" sheetId="17" r:id="rId1"/>
    <sheet name="１．入力画面" sheetId="4" r:id="rId2"/>
    <sheet name="２．登録申請書" sheetId="18" r:id="rId3"/>
    <sheet name="３．誓約書" sheetId="19" r:id="rId4"/>
    <sheet name="４．実務経験証明書" sheetId="21" r:id="rId5"/>
    <sheet name="５．宛名ラベル" sheetId="13" r:id="rId6"/>
    <sheet name="６．納付済証欄" sheetId="22" r:id="rId7"/>
    <sheet name="19．入力変換" sheetId="5" state="hidden" r:id="rId8"/>
    <sheet name="20．入力リスト" sheetId="10" state="hidden" r:id="rId9"/>
  </sheets>
  <definedNames>
    <definedName name="○">'20．入力リスト'!$Q$4:$Q$5</definedName>
    <definedName name="_xlnm.Print_Area" localSheetId="0">'00．マニュアル'!$B$2:$AK$42</definedName>
    <definedName name="_xlnm.Print_Area" localSheetId="2">'２．登録申請書'!$A$1:$DT$49</definedName>
    <definedName name="_xlnm.Print_Area" localSheetId="3">'３．誓約書'!$A$1:$FR$56</definedName>
    <definedName name="_xlnm.Print_Area" localSheetId="4">'４．実務経験証明書'!$A$1:$GL$70</definedName>
    <definedName name="_xlnm.Print_Area" localSheetId="5">'５．宛名ラベル'!$A$1:$Z$51</definedName>
    <definedName name="_xlnm.Print_Area" localSheetId="6">'６．納付済証欄'!$A$1:$DX$260</definedName>
    <definedName name="_xlnm.Print_Titles" localSheetId="0">'00．マニュアル'!$2:$2</definedName>
    <definedName name="愛知県">'20．入力リスト'!$E$1058:$E$1126</definedName>
    <definedName name="愛媛県">'20．入力リスト'!$E$1559:$E$1578</definedName>
    <definedName name="茨城県">'20．入力リスト'!$E$430:$E$473</definedName>
    <definedName name="岡山県">'20．入力リスト'!$E$1439:$E$1468</definedName>
    <definedName name="沖縄県">'20．入力リスト'!$E$1862:$E$1902</definedName>
    <definedName name="回号">'20．入力リスト'!$M$4:$M$44</definedName>
    <definedName name="岩手県">'20．入力リスト'!$E$239:$E$271</definedName>
    <definedName name="岐阜県">'20．入力リスト'!$E$977:$E$1018</definedName>
    <definedName name="宮崎県">'20．入力リスト'!$E$1793:$E$1818</definedName>
    <definedName name="宮城県">'20．入力リスト'!$E$272:$E$310</definedName>
    <definedName name="京都府">'20．入力リスト'!$E$1175:$E$1210</definedName>
    <definedName name="業務に従事する宅地建物取引業者に関する事項">'１．入力画面'!$B$68:$M$72</definedName>
    <definedName name="空白">'20．入力リスト'!$Q$4</definedName>
    <definedName name="熊本県">'20．入力リスト'!$E$1726:$E$1774</definedName>
    <definedName name="群馬県">'20．入力リスト'!$E$499:$E$533</definedName>
    <definedName name="月">'20．入力リスト'!$O$4:$O$16</definedName>
    <definedName name="広島県">'20．入力リスト'!$E$1469:$E$1498</definedName>
    <definedName name="香川県">'20．入力リスト'!$E$1542:$E$1558</definedName>
    <definedName name="高知県">'20．入力リスト'!$E$1579:$E$1612</definedName>
    <definedName name="佐賀県">'20．入力リスト'!$E$1685:$E$1704</definedName>
    <definedName name="埼玉県">'20．入力リスト'!$E$534:$E$605</definedName>
    <definedName name="三重県">'20．入力リスト'!$E$1127:$E$1155</definedName>
    <definedName name="山形県">'20．入力リスト'!$E$336:$E$370</definedName>
    <definedName name="山口県">'20．入力リスト'!$E$1499:$E$1517</definedName>
    <definedName name="山梨県">'20．入力リスト'!$E$873:$E$899</definedName>
    <definedName name="市区町村コード">'20．入力リスト'!$E$5:$J$1902</definedName>
    <definedName name="滋賀県">'20．入力リスト'!$E$1156:$E$1174</definedName>
    <definedName name="鹿児島県">'20．入力リスト'!$E$1819:$E$1861</definedName>
    <definedName name="実務経験が２年以上ある場合">'１．入力画面'!$B$26:$M$65</definedName>
    <definedName name="実務経験が２年以上ない場合">'１．入力画面'!$B$22:$M$23</definedName>
    <definedName name="実務経験の和暦">'20．入力リスト'!$T$4:$T$6</definedName>
    <definedName name="秋田県">'20．入力リスト'!$E$311:$E$335</definedName>
    <definedName name="新潟県">'20．入力リスト'!$E$785:$E$821</definedName>
    <definedName name="神奈川県">'20．入力リスト'!$E$727:$E$784</definedName>
    <definedName name="性別の選択">'20．入力リスト'!$R$4:$R$6</definedName>
    <definedName name="性別の変換">'20．入力リスト'!$R$5:$S$6</definedName>
    <definedName name="青森県">'20．入力リスト'!$E$199:$E$238</definedName>
    <definedName name="静岡県">'20．入力リスト'!$E$1019:$E$1057</definedName>
    <definedName name="石川県">'20．入力リスト'!$E$837:$E$855</definedName>
    <definedName name="千葉県">'20．入力リスト'!$E$606:$E$664</definedName>
    <definedName name="大阪府">'20．入力リスト'!$E$1211:$E$1282</definedName>
    <definedName name="大分県">'20．入力リスト'!$E$1775:$E$1792</definedName>
    <definedName name="長崎県">'20．入力リスト'!$E$1705:$E$1725</definedName>
    <definedName name="長野県">'20．入力リスト'!$E$900:$E$976</definedName>
    <definedName name="鳥取県">'20．入力リスト'!$E$1401:$E$1419</definedName>
    <definedName name="都道府県コード">'20．入力リスト'!$B$5:$C$52</definedName>
    <definedName name="都道府県選択">'20．入力リスト'!$B$4:$B$51</definedName>
    <definedName name="島根県">'20．入力リスト'!$E$1420:$E$1438</definedName>
    <definedName name="東京都">'20．入力リスト'!$E$665:$E$726</definedName>
    <definedName name="徳島県">'20．入力リスト'!$E$1518:$E$1541</definedName>
    <definedName name="栃木県">'20．入力リスト'!$E$474:$E$498</definedName>
    <definedName name="奈良県">'20．入力リスト'!$E$1332:$E$1370</definedName>
    <definedName name="日">'20．入力リスト'!$P$4:$P$35</definedName>
    <definedName name="年">'20．入力リスト'!$N$4:$N$68</definedName>
    <definedName name="必須項目">'１．入力画面'!$B$3:$M$19</definedName>
    <definedName name="富山県">'20．入力リスト'!$E$822:$E$836</definedName>
    <definedName name="福井県">'20．入力リスト'!$E$856:$E$872</definedName>
    <definedName name="福岡県">'20．入力リスト'!$E$1613:$E$1684</definedName>
    <definedName name="福島県">'20．入力リスト'!$E$371:$E$429</definedName>
    <definedName name="兵庫県">'20．入力リスト'!$E$1283:$E$1331</definedName>
    <definedName name="北海道">'20．入力リスト'!$E$5:$E$198</definedName>
    <definedName name="免許権者">'20．入力リスト'!$B$4:$B$52</definedName>
    <definedName name="和歌山県">'20．入力リスト'!$E$1371:$E$1400</definedName>
    <definedName name="和暦">'20．入力リスト'!$K$4:$K$9</definedName>
    <definedName name="和暦の変換">'20．入力リスト'!$K$5:$L$9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9" i="5" l="1"/>
  <c r="E199" i="5" s="1"/>
  <c r="D196" i="5"/>
  <c r="E196" i="5" s="1"/>
  <c r="D154" i="5"/>
  <c r="E154" i="5" s="1"/>
  <c r="F154" i="5" s="1"/>
  <c r="BA36" i="18" s="1"/>
  <c r="D193" i="5"/>
  <c r="E193" i="5" s="1"/>
  <c r="D61" i="5"/>
  <c r="E61" i="5" s="1"/>
  <c r="F61" i="5" s="1"/>
  <c r="AR32" i="18" s="1"/>
  <c r="D190" i="5"/>
  <c r="E190" i="5" s="1"/>
  <c r="AQ190" i="5" s="1"/>
  <c r="CU48" i="18" s="1"/>
  <c r="D58" i="5"/>
  <c r="F67" i="5" s="1"/>
  <c r="D145" i="5"/>
  <c r="D169" i="5"/>
  <c r="E172" i="5" s="1"/>
  <c r="D166" i="5"/>
  <c r="D172" i="5" s="1"/>
  <c r="D124" i="5"/>
  <c r="E127" i="5" s="1"/>
  <c r="D121" i="5"/>
  <c r="D127" i="5" s="1"/>
  <c r="D79" i="5"/>
  <c r="E82" i="5" s="1"/>
  <c r="D76" i="5"/>
  <c r="D82" i="5" s="1"/>
  <c r="D175" i="5"/>
  <c r="E175" i="5" s="1"/>
  <c r="DP57" i="21" s="1"/>
  <c r="D130" i="5"/>
  <c r="E130" i="5" s="1"/>
  <c r="DP39" i="21" s="1"/>
  <c r="D163" i="5"/>
  <c r="E163" i="5" s="1"/>
  <c r="AR54" i="21" s="1"/>
  <c r="D118" i="5"/>
  <c r="E118" i="5" s="1"/>
  <c r="AR36" i="21" s="1"/>
  <c r="D160" i="5"/>
  <c r="D115" i="5"/>
  <c r="D106" i="5"/>
  <c r="E106" i="5" s="1"/>
  <c r="F106" i="5" s="1"/>
  <c r="AR34" i="18" s="1"/>
  <c r="D151" i="5"/>
  <c r="D148" i="5"/>
  <c r="D181" i="5" s="1"/>
  <c r="E181" i="5" s="1"/>
  <c r="DP49" i="21" s="1"/>
  <c r="D103" i="5"/>
  <c r="F112" i="5" s="1"/>
  <c r="D100" i="5"/>
  <c r="D85" i="5"/>
  <c r="E85" i="5" s="1"/>
  <c r="DP21" i="21" s="1"/>
  <c r="D73" i="5"/>
  <c r="E73" i="5" s="1"/>
  <c r="AR18" i="21" s="1"/>
  <c r="D70" i="5"/>
  <c r="D109" i="5"/>
  <c r="E109" i="5" s="1"/>
  <c r="D64" i="5"/>
  <c r="E64" i="5" s="1"/>
  <c r="F64" i="5" s="1"/>
  <c r="BA32" i="18" s="1"/>
  <c r="D55" i="5"/>
  <c r="D49" i="5"/>
  <c r="E49" i="5" s="1"/>
  <c r="D25" i="5"/>
  <c r="D28" i="5" s="1"/>
  <c r="BW23" i="18" s="1"/>
  <c r="D52" i="5"/>
  <c r="E52" i="5" s="1"/>
  <c r="D13" i="5"/>
  <c r="E13" i="5" s="1"/>
  <c r="G13" i="5" s="1"/>
  <c r="AQ21" i="18" s="1"/>
  <c r="D46" i="5"/>
  <c r="E46" i="5" s="1"/>
  <c r="D22" i="5"/>
  <c r="D43" i="5"/>
  <c r="D37" i="5"/>
  <c r="D34" i="5"/>
  <c r="D31" i="5"/>
  <c r="D10" i="5"/>
  <c r="E10" i="5" s="1"/>
  <c r="CY23" i="19" s="1"/>
  <c r="D7" i="5"/>
  <c r="DP4" i="21" s="1"/>
  <c r="D16" i="5"/>
  <c r="E16" i="5" s="1"/>
  <c r="CM21" i="18" s="1"/>
  <c r="D19" i="5"/>
  <c r="D4" i="5"/>
  <c r="N47" i="13" l="1"/>
  <c r="BK14" i="18"/>
  <c r="N51" i="13"/>
  <c r="F172" i="5"/>
  <c r="H172" i="5" s="1"/>
  <c r="F82" i="5"/>
  <c r="H82" i="5" s="1"/>
  <c r="F127" i="5"/>
  <c r="H127" i="5" s="1"/>
  <c r="D187" i="5"/>
  <c r="E187" i="5" s="1"/>
  <c r="FL47" i="21" s="1"/>
  <c r="D142" i="5"/>
  <c r="E142" i="5" s="1"/>
  <c r="FL29" i="21" s="1"/>
  <c r="D136" i="5"/>
  <c r="E136" i="5" s="1"/>
  <c r="DP31" i="21" s="1"/>
  <c r="D139" i="5"/>
  <c r="E139" i="5" s="1"/>
  <c r="F139" i="5" s="1"/>
  <c r="EZ29" i="21" s="1"/>
  <c r="D94" i="5"/>
  <c r="E94" i="5" s="1"/>
  <c r="G94" i="5" s="1"/>
  <c r="FD11" i="21" s="1"/>
  <c r="D97" i="5"/>
  <c r="E97" i="5" s="1"/>
  <c r="FL11" i="21" s="1"/>
  <c r="D91" i="5"/>
  <c r="E91" i="5" s="1"/>
  <c r="DP13" i="21" s="1"/>
  <c r="E160" i="5"/>
  <c r="L160" i="5" s="1"/>
  <c r="BA37" i="18" s="1"/>
  <c r="AR51" i="21"/>
  <c r="E145" i="5"/>
  <c r="AR48" i="21"/>
  <c r="E100" i="5"/>
  <c r="AR30" i="21"/>
  <c r="E70" i="5"/>
  <c r="I70" i="5" s="1"/>
  <c r="AR33" i="18" s="1"/>
  <c r="AR15" i="21"/>
  <c r="I112" i="5"/>
  <c r="H112" i="5"/>
  <c r="G112" i="5"/>
  <c r="E115" i="5"/>
  <c r="F115" i="5" s="1"/>
  <c r="AI35" i="18" s="1"/>
  <c r="AR33" i="21"/>
  <c r="E148" i="5"/>
  <c r="F148" i="5" s="1"/>
  <c r="AI36" i="18" s="1"/>
  <c r="F157" i="5"/>
  <c r="E55" i="5"/>
  <c r="Q55" i="5" s="1"/>
  <c r="DI32" i="18" s="1"/>
  <c r="AR12" i="21"/>
  <c r="I67" i="5"/>
  <c r="H67" i="5"/>
  <c r="G67" i="5"/>
  <c r="E103" i="5"/>
  <c r="F103" i="5" s="1"/>
  <c r="AI34" i="18" s="1"/>
  <c r="E58" i="5"/>
  <c r="F58" i="5" s="1"/>
  <c r="AI32" i="18" s="1"/>
  <c r="DP6" i="21"/>
  <c r="E151" i="5"/>
  <c r="F151" i="5" s="1"/>
  <c r="E166" i="5"/>
  <c r="E169" i="5"/>
  <c r="E121" i="5"/>
  <c r="E124" i="5"/>
  <c r="E76" i="5"/>
  <c r="E79" i="5"/>
  <c r="Z10" i="5"/>
  <c r="DK20" i="18" s="1"/>
  <c r="W10" i="5"/>
  <c r="CY20" i="18" s="1"/>
  <c r="X10" i="5"/>
  <c r="DC20" i="18" s="1"/>
  <c r="K199" i="5"/>
  <c r="CA49" i="18" s="1"/>
  <c r="J199" i="5"/>
  <c r="BW49" i="18" s="1"/>
  <c r="H199" i="5"/>
  <c r="BO49" i="18" s="1"/>
  <c r="G199" i="5"/>
  <c r="BK49" i="18" s="1"/>
  <c r="F199" i="5"/>
  <c r="BG49" i="18" s="1"/>
  <c r="I199" i="5"/>
  <c r="BS49" i="18" s="1"/>
  <c r="S10" i="5"/>
  <c r="CI20" i="18" s="1"/>
  <c r="U10" i="5"/>
  <c r="CQ20" i="18" s="1"/>
  <c r="T10" i="5"/>
  <c r="CM20" i="18" s="1"/>
  <c r="V10" i="5"/>
  <c r="CU20" i="18" s="1"/>
  <c r="Y10" i="5"/>
  <c r="DG20" i="18" s="1"/>
  <c r="F196" i="5"/>
  <c r="AU49" i="18" s="1"/>
  <c r="G196" i="5"/>
  <c r="AY49" i="18" s="1"/>
  <c r="F193" i="5"/>
  <c r="AI49" i="18" s="1"/>
  <c r="G193" i="5"/>
  <c r="AM49" i="18" s="1"/>
  <c r="AK190" i="5"/>
  <c r="BW48" i="18" s="1"/>
  <c r="X190" i="5"/>
  <c r="DC47" i="18" s="1"/>
  <c r="AF190" i="5"/>
  <c r="BC48" i="18" s="1"/>
  <c r="AI190" i="5"/>
  <c r="BO48" i="18" s="1"/>
  <c r="U190" i="5"/>
  <c r="CQ47" i="18" s="1"/>
  <c r="F190" i="5"/>
  <c r="AI47" i="18" s="1"/>
  <c r="H190" i="5"/>
  <c r="AQ47" i="18" s="1"/>
  <c r="L190" i="5"/>
  <c r="BG47" i="18" s="1"/>
  <c r="AR190" i="5"/>
  <c r="CY48" i="18" s="1"/>
  <c r="AS190" i="5"/>
  <c r="DC48" i="18" s="1"/>
  <c r="AT190" i="5"/>
  <c r="DG48" i="18" s="1"/>
  <c r="AE190" i="5"/>
  <c r="AY48" i="18" s="1"/>
  <c r="P190" i="5"/>
  <c r="BW47" i="18" s="1"/>
  <c r="Q190" i="5"/>
  <c r="CA47" i="18" s="1"/>
  <c r="AG190" i="5"/>
  <c r="BG48" i="18" s="1"/>
  <c r="AB190" i="5"/>
  <c r="AM48" i="18" s="1"/>
  <c r="M190" i="5"/>
  <c r="BK47" i="18" s="1"/>
  <c r="AC190" i="5"/>
  <c r="AQ48" i="18" s="1"/>
  <c r="N190" i="5"/>
  <c r="BO47" i="18" s="1"/>
  <c r="AD190" i="5"/>
  <c r="AU48" i="18" s="1"/>
  <c r="O190" i="5"/>
  <c r="BS47" i="18" s="1"/>
  <c r="AU190" i="5"/>
  <c r="DK48" i="18" s="1"/>
  <c r="R190" i="5"/>
  <c r="CE47" i="18" s="1"/>
  <c r="AH190" i="5"/>
  <c r="BK48" i="18" s="1"/>
  <c r="T190" i="5"/>
  <c r="CM47" i="18" s="1"/>
  <c r="AL190" i="5"/>
  <c r="CA48" i="18" s="1"/>
  <c r="G190" i="5"/>
  <c r="AM47" i="18" s="1"/>
  <c r="W190" i="5"/>
  <c r="CY47" i="18" s="1"/>
  <c r="AM190" i="5"/>
  <c r="CE48" i="18" s="1"/>
  <c r="AN190" i="5"/>
  <c r="CI48" i="18" s="1"/>
  <c r="S190" i="5"/>
  <c r="CI47" i="18" s="1"/>
  <c r="Z190" i="5"/>
  <c r="DK47" i="18" s="1"/>
  <c r="AJ190" i="5"/>
  <c r="BS48" i="18" s="1"/>
  <c r="V190" i="5"/>
  <c r="CU47" i="18" s="1"/>
  <c r="I190" i="5"/>
  <c r="AU47" i="18" s="1"/>
  <c r="Y190" i="5"/>
  <c r="DG47" i="18" s="1"/>
  <c r="AO190" i="5"/>
  <c r="CM48" i="18" s="1"/>
  <c r="J190" i="5"/>
  <c r="AY47" i="18" s="1"/>
  <c r="AP190" i="5"/>
  <c r="CQ48" i="18" s="1"/>
  <c r="K190" i="5"/>
  <c r="BC47" i="18" s="1"/>
  <c r="AA190" i="5"/>
  <c r="AI48" i="18" s="1"/>
  <c r="K10" i="5"/>
  <c r="BC20" i="18" s="1"/>
  <c r="H10" i="5"/>
  <c r="AQ20" i="18" s="1"/>
  <c r="R10" i="5"/>
  <c r="CE20" i="18" s="1"/>
  <c r="Q10" i="5"/>
  <c r="CA20" i="18" s="1"/>
  <c r="M10" i="5"/>
  <c r="BK20" i="18" s="1"/>
  <c r="L10" i="5"/>
  <c r="BG20" i="18" s="1"/>
  <c r="G10" i="5"/>
  <c r="AM20" i="18" s="1"/>
  <c r="F10" i="5"/>
  <c r="AI20" i="18" s="1"/>
  <c r="P10" i="5"/>
  <c r="BW20" i="18" s="1"/>
  <c r="O10" i="5"/>
  <c r="BS20" i="18" s="1"/>
  <c r="J10" i="5"/>
  <c r="AY20" i="18" s="1"/>
  <c r="N10" i="5"/>
  <c r="BO20" i="18" s="1"/>
  <c r="I10" i="5"/>
  <c r="AU20" i="18" s="1"/>
  <c r="F109" i="5"/>
  <c r="BA34" i="18" s="1"/>
  <c r="D184" i="5"/>
  <c r="E184" i="5" s="1"/>
  <c r="K154" i="5"/>
  <c r="BP36" i="18" s="1"/>
  <c r="J154" i="5"/>
  <c r="BM36" i="18" s="1"/>
  <c r="I154" i="5"/>
  <c r="BJ36" i="18" s="1"/>
  <c r="H154" i="5"/>
  <c r="BG36" i="18" s="1"/>
  <c r="G154" i="5"/>
  <c r="BD36" i="18" s="1"/>
  <c r="I109" i="5"/>
  <c r="BJ34" i="18" s="1"/>
  <c r="H109" i="5"/>
  <c r="BG34" i="18" s="1"/>
  <c r="G109" i="5"/>
  <c r="BD34" i="18" s="1"/>
  <c r="K109" i="5"/>
  <c r="BP34" i="18" s="1"/>
  <c r="J109" i="5"/>
  <c r="BM34" i="18" s="1"/>
  <c r="G106" i="5"/>
  <c r="G61" i="5"/>
  <c r="G52" i="5"/>
  <c r="CN41" i="18" s="1"/>
  <c r="F52" i="5"/>
  <c r="CH41" i="18" s="1"/>
  <c r="AI41" i="18" s="1"/>
  <c r="J52" i="5"/>
  <c r="CZ41" i="18" s="1"/>
  <c r="F49" i="5"/>
  <c r="CH44" i="18" s="1"/>
  <c r="G49" i="5"/>
  <c r="CN44" i="18" s="1"/>
  <c r="H52" i="5"/>
  <c r="CQ41" i="18" s="1"/>
  <c r="I52" i="5"/>
  <c r="CW41" i="18" s="1"/>
  <c r="K52" i="5"/>
  <c r="DF41" i="18" s="1"/>
  <c r="L52" i="5"/>
  <c r="DI41" i="18" s="1"/>
  <c r="L49" i="5"/>
  <c r="DI44" i="18" s="1"/>
  <c r="H49" i="5"/>
  <c r="CQ44" i="18" s="1"/>
  <c r="I49" i="5"/>
  <c r="CW44" i="18" s="1"/>
  <c r="J49" i="5"/>
  <c r="CZ44" i="18" s="1"/>
  <c r="K49" i="5"/>
  <c r="DF44" i="18" s="1"/>
  <c r="L13" i="5"/>
  <c r="BS21" i="18" s="1"/>
  <c r="H13" i="5"/>
  <c r="AU21" i="18" s="1"/>
  <c r="I13" i="5"/>
  <c r="BC21" i="18" s="1"/>
  <c r="J13" i="5"/>
  <c r="BG21" i="18" s="1"/>
  <c r="K13" i="5"/>
  <c r="BO21" i="18" s="1"/>
  <c r="F13" i="5"/>
  <c r="AI21" i="18" s="1"/>
  <c r="L46" i="5"/>
  <c r="BA44" i="18" s="1"/>
  <c r="J46" i="5"/>
  <c r="AU44" i="18" s="1"/>
  <c r="G46" i="5"/>
  <c r="AL44" i="18" s="1"/>
  <c r="F46" i="5"/>
  <c r="AI44" i="18" s="1"/>
  <c r="M46" i="5"/>
  <c r="BD44" i="18" s="1"/>
  <c r="K46" i="5"/>
  <c r="AX44" i="18" s="1"/>
  <c r="H46" i="5"/>
  <c r="AO44" i="18" s="1"/>
  <c r="I46" i="5"/>
  <c r="AR44" i="18" s="1"/>
  <c r="E28" i="5"/>
  <c r="CP23" i="18" s="1"/>
  <c r="C28" i="5"/>
  <c r="BC23" i="18" s="1"/>
  <c r="J204" i="5" l="1"/>
  <c r="L204" i="5" s="1"/>
  <c r="G172" i="5"/>
  <c r="I172" i="5" s="1"/>
  <c r="J202" i="5"/>
  <c r="G82" i="5"/>
  <c r="I82" i="5" s="1"/>
  <c r="J203" i="5"/>
  <c r="G127" i="5"/>
  <c r="I127" i="5" s="1"/>
  <c r="O115" i="5"/>
  <c r="BJ35" i="18" s="1"/>
  <c r="L55" i="5"/>
  <c r="CT32" i="18" s="1"/>
  <c r="I160" i="5"/>
  <c r="AR37" i="18" s="1"/>
  <c r="F94" i="5"/>
  <c r="EZ11" i="21" s="1"/>
  <c r="N55" i="5"/>
  <c r="CZ32" i="18" s="1"/>
  <c r="P145" i="5"/>
  <c r="DF36" i="18" s="1"/>
  <c r="D178" i="5"/>
  <c r="E178" i="5" s="1"/>
  <c r="DP51" i="21" s="1"/>
  <c r="S55" i="5"/>
  <c r="DO32" i="18" s="1"/>
  <c r="H160" i="5"/>
  <c r="AO37" i="18" s="1"/>
  <c r="G160" i="5"/>
  <c r="AL37" i="18" s="1"/>
  <c r="K100" i="5"/>
  <c r="CQ34" i="18" s="1"/>
  <c r="D133" i="5"/>
  <c r="E133" i="5" s="1"/>
  <c r="DP33" i="21" s="1"/>
  <c r="I55" i="5"/>
  <c r="CK32" i="18" s="1"/>
  <c r="Q160" i="5"/>
  <c r="BP37" i="18" s="1"/>
  <c r="J55" i="5"/>
  <c r="CN32" i="18" s="1"/>
  <c r="K55" i="5"/>
  <c r="CQ32" i="18" s="1"/>
  <c r="O55" i="5"/>
  <c r="DC32" i="18" s="1"/>
  <c r="P160" i="5"/>
  <c r="BM37" i="18" s="1"/>
  <c r="P55" i="5"/>
  <c r="DF32" i="18" s="1"/>
  <c r="T55" i="5"/>
  <c r="DR32" i="18" s="1"/>
  <c r="G55" i="5"/>
  <c r="CE32" i="18" s="1"/>
  <c r="F55" i="5"/>
  <c r="CB32" i="18" s="1"/>
  <c r="D88" i="5"/>
  <c r="E88" i="5" s="1"/>
  <c r="DP15" i="21" s="1"/>
  <c r="H55" i="5"/>
  <c r="CH32" i="18" s="1"/>
  <c r="R55" i="5"/>
  <c r="DL32" i="18" s="1"/>
  <c r="G100" i="5"/>
  <c r="CE34" i="18" s="1"/>
  <c r="G145" i="5"/>
  <c r="CE36" i="18" s="1"/>
  <c r="O145" i="5"/>
  <c r="DC36" i="18" s="1"/>
  <c r="F145" i="5"/>
  <c r="CB36" i="18" s="1"/>
  <c r="N145" i="5"/>
  <c r="CZ36" i="18" s="1"/>
  <c r="R145" i="5"/>
  <c r="DL36" i="18" s="1"/>
  <c r="H145" i="5"/>
  <c r="CH36" i="18" s="1"/>
  <c r="Q70" i="5"/>
  <c r="BP33" i="18" s="1"/>
  <c r="M70" i="5"/>
  <c r="BD33" i="18" s="1"/>
  <c r="S100" i="5"/>
  <c r="DO34" i="18" s="1"/>
  <c r="G70" i="5"/>
  <c r="AL33" i="18" s="1"/>
  <c r="F70" i="5"/>
  <c r="AI33" i="18" s="1"/>
  <c r="J145" i="5"/>
  <c r="CN36" i="18" s="1"/>
  <c r="G115" i="5"/>
  <c r="AL35" i="18" s="1"/>
  <c r="I145" i="5"/>
  <c r="CK36" i="18" s="1"/>
  <c r="I115" i="5"/>
  <c r="AR35" i="18" s="1"/>
  <c r="L145" i="5"/>
  <c r="CT36" i="18" s="1"/>
  <c r="BZ25" i="21"/>
  <c r="R100" i="5"/>
  <c r="DL34" i="18" s="1"/>
  <c r="K70" i="5"/>
  <c r="AX33" i="18" s="1"/>
  <c r="P115" i="5"/>
  <c r="BM35" i="18" s="1"/>
  <c r="T145" i="5"/>
  <c r="DR36" i="18" s="1"/>
  <c r="K145" i="5"/>
  <c r="CQ36" i="18" s="1"/>
  <c r="M145" i="5"/>
  <c r="CW36" i="18" s="1"/>
  <c r="M55" i="5"/>
  <c r="CW32" i="18" s="1"/>
  <c r="H70" i="5"/>
  <c r="AO33" i="18" s="1"/>
  <c r="M115" i="5"/>
  <c r="BD35" i="18" s="1"/>
  <c r="S145" i="5"/>
  <c r="DO36" i="18" s="1"/>
  <c r="Q145" i="5"/>
  <c r="DI36" i="18" s="1"/>
  <c r="BZ43" i="21"/>
  <c r="G166" i="5"/>
  <c r="CE37" i="18" s="1"/>
  <c r="BM57" i="21"/>
  <c r="AZ57" i="21"/>
  <c r="BZ57" i="21"/>
  <c r="AR57" i="21"/>
  <c r="N100" i="5"/>
  <c r="CZ34" i="18" s="1"/>
  <c r="L70" i="5"/>
  <c r="BA33" i="18" s="1"/>
  <c r="J100" i="5"/>
  <c r="CN34" i="18" s="1"/>
  <c r="O160" i="5"/>
  <c r="BJ37" i="18" s="1"/>
  <c r="P70" i="5"/>
  <c r="BM33" i="18" s="1"/>
  <c r="J70" i="5"/>
  <c r="AU33" i="18" s="1"/>
  <c r="P100" i="5"/>
  <c r="DF34" i="18" s="1"/>
  <c r="F160" i="5"/>
  <c r="AI37" i="18" s="1"/>
  <c r="N160" i="5"/>
  <c r="BG37" i="18" s="1"/>
  <c r="F169" i="5"/>
  <c r="CZ37" i="18" s="1"/>
  <c r="BZ59" i="21"/>
  <c r="AZ59" i="21"/>
  <c r="AR59" i="21"/>
  <c r="BM59" i="21"/>
  <c r="N70" i="5"/>
  <c r="BG33" i="18" s="1"/>
  <c r="O70" i="5"/>
  <c r="BJ33" i="18" s="1"/>
  <c r="T100" i="5"/>
  <c r="DR34" i="18" s="1"/>
  <c r="O100" i="5"/>
  <c r="DC34" i="18" s="1"/>
  <c r="K160" i="5"/>
  <c r="AX37" i="18" s="1"/>
  <c r="J160" i="5"/>
  <c r="AU37" i="18" s="1"/>
  <c r="M160" i="5"/>
  <c r="BD37" i="18" s="1"/>
  <c r="I100" i="5"/>
  <c r="CK34" i="18" s="1"/>
  <c r="M100" i="5"/>
  <c r="CW34" i="18" s="1"/>
  <c r="E112" i="5"/>
  <c r="AR27" i="21" s="1"/>
  <c r="H100" i="5"/>
  <c r="CH34" i="18" s="1"/>
  <c r="L100" i="5"/>
  <c r="CT34" i="18" s="1"/>
  <c r="Q100" i="5"/>
  <c r="DI34" i="18" s="1"/>
  <c r="Q115" i="5"/>
  <c r="BP35" i="18" s="1"/>
  <c r="F100" i="5"/>
  <c r="CB34" i="18" s="1"/>
  <c r="E67" i="5"/>
  <c r="AR9" i="21" s="1"/>
  <c r="G148" i="5"/>
  <c r="AL36" i="18" s="1"/>
  <c r="G103" i="5"/>
  <c r="AL34" i="18" s="1"/>
  <c r="G76" i="5"/>
  <c r="CE33" i="18" s="1"/>
  <c r="AZ21" i="21"/>
  <c r="BZ21" i="21"/>
  <c r="BM21" i="21"/>
  <c r="AR21" i="21"/>
  <c r="J124" i="5"/>
  <c r="DL35" i="18" s="1"/>
  <c r="AZ41" i="21"/>
  <c r="AR41" i="21"/>
  <c r="BZ41" i="21"/>
  <c r="BM41" i="21"/>
  <c r="BZ61" i="21"/>
  <c r="H115" i="5"/>
  <c r="AO35" i="18" s="1"/>
  <c r="J115" i="5"/>
  <c r="AU35" i="18" s="1"/>
  <c r="K121" i="5"/>
  <c r="CQ35" i="18" s="1"/>
  <c r="BZ39" i="21"/>
  <c r="AR39" i="21"/>
  <c r="BM39" i="21"/>
  <c r="AZ39" i="21"/>
  <c r="K115" i="5"/>
  <c r="AX35" i="18" s="1"/>
  <c r="G58" i="5"/>
  <c r="AL32" i="18" s="1"/>
  <c r="N115" i="5"/>
  <c r="BG35" i="18" s="1"/>
  <c r="L115" i="5"/>
  <c r="BA35" i="18" s="1"/>
  <c r="K79" i="5"/>
  <c r="DO33" i="18" s="1"/>
  <c r="BM23" i="21"/>
  <c r="BZ23" i="21"/>
  <c r="AZ23" i="21"/>
  <c r="AR23" i="21"/>
  <c r="I157" i="5"/>
  <c r="H157" i="5"/>
  <c r="G157" i="5"/>
  <c r="AU34" i="18"/>
  <c r="AR36" i="18"/>
  <c r="AU32" i="18"/>
  <c r="I169" i="5"/>
  <c r="DI37" i="18" s="1"/>
  <c r="G151" i="5"/>
  <c r="L169" i="5"/>
  <c r="DR37" i="18" s="1"/>
  <c r="H166" i="5"/>
  <c r="CH37" i="18" s="1"/>
  <c r="J166" i="5"/>
  <c r="CN37" i="18" s="1"/>
  <c r="L166" i="5"/>
  <c r="CT37" i="18" s="1"/>
  <c r="K169" i="5"/>
  <c r="DO37" i="18" s="1"/>
  <c r="G169" i="5"/>
  <c r="DC37" i="18" s="1"/>
  <c r="F166" i="5"/>
  <c r="CB37" i="18" s="1"/>
  <c r="I166" i="5"/>
  <c r="CK37" i="18" s="1"/>
  <c r="J169" i="5"/>
  <c r="DL37" i="18" s="1"/>
  <c r="H169" i="5"/>
  <c r="DF37" i="18" s="1"/>
  <c r="K166" i="5"/>
  <c r="CQ37" i="18" s="1"/>
  <c r="I121" i="5"/>
  <c r="CK35" i="18" s="1"/>
  <c r="L79" i="5"/>
  <c r="DR33" i="18" s="1"/>
  <c r="F121" i="5"/>
  <c r="CB35" i="18" s="1"/>
  <c r="I79" i="5"/>
  <c r="DI33" i="18" s="1"/>
  <c r="G121" i="5"/>
  <c r="CE35" i="18" s="1"/>
  <c r="L121" i="5"/>
  <c r="CT35" i="18" s="1"/>
  <c r="H121" i="5"/>
  <c r="CH35" i="18" s="1"/>
  <c r="J121" i="5"/>
  <c r="CN35" i="18" s="1"/>
  <c r="H124" i="5"/>
  <c r="DF35" i="18" s="1"/>
  <c r="H76" i="5"/>
  <c r="CH33" i="18" s="1"/>
  <c r="G124" i="5"/>
  <c r="DC35" i="18" s="1"/>
  <c r="K124" i="5"/>
  <c r="DO35" i="18" s="1"/>
  <c r="L76" i="5"/>
  <c r="CT33" i="18" s="1"/>
  <c r="L124" i="5"/>
  <c r="DR35" i="18" s="1"/>
  <c r="I124" i="5"/>
  <c r="DI35" i="18" s="1"/>
  <c r="F76" i="5"/>
  <c r="CB33" i="18" s="1"/>
  <c r="F124" i="5"/>
  <c r="CZ35" i="18" s="1"/>
  <c r="J79" i="5"/>
  <c r="DL33" i="18" s="1"/>
  <c r="I76" i="5"/>
  <c r="CK33" i="18" s="1"/>
  <c r="J76" i="5"/>
  <c r="CN33" i="18" s="1"/>
  <c r="F79" i="5"/>
  <c r="CZ33" i="18" s="1"/>
  <c r="K76" i="5"/>
  <c r="CQ33" i="18" s="1"/>
  <c r="H79" i="5"/>
  <c r="DF33" i="18" s="1"/>
  <c r="G79" i="5"/>
  <c r="DC33" i="18" s="1"/>
  <c r="G184" i="5"/>
  <c r="FD47" i="21" s="1"/>
  <c r="F184" i="5"/>
  <c r="EZ47" i="21" s="1"/>
  <c r="G139" i="5"/>
  <c r="FD29" i="21" s="1"/>
  <c r="AR61" i="21" l="1"/>
  <c r="K204" i="5"/>
  <c r="M204" i="5" s="1"/>
  <c r="L203" i="5"/>
  <c r="K203" i="5"/>
  <c r="J205" i="5"/>
  <c r="L202" i="5"/>
  <c r="K202" i="5"/>
  <c r="AR43" i="21"/>
  <c r="AR25" i="21"/>
  <c r="E157" i="5"/>
  <c r="AR45" i="21" s="1"/>
  <c r="AU36" i="18"/>
  <c r="E4" i="5"/>
  <c r="M202" i="5" l="1"/>
  <c r="M203" i="5"/>
  <c r="D205" i="5"/>
  <c r="BZ63" i="21" s="1"/>
  <c r="D202" i="5"/>
  <c r="BM63" i="21" s="1"/>
  <c r="L205" i="5"/>
  <c r="K205" i="5"/>
  <c r="E34" i="5"/>
  <c r="M205" i="5" l="1"/>
  <c r="E205" i="5"/>
  <c r="F205" i="5" s="1"/>
  <c r="CZ38" i="18" s="1"/>
  <c r="E202" i="5"/>
  <c r="F202" i="5" s="1"/>
  <c r="CH38" i="18" s="1"/>
  <c r="R34" i="5"/>
  <c r="CE26" i="18" s="1"/>
  <c r="M34" i="5"/>
  <c r="BK26" i="18" s="1"/>
  <c r="K34" i="5"/>
  <c r="BC26" i="18" s="1"/>
  <c r="J34" i="5"/>
  <c r="AY26" i="18" s="1"/>
  <c r="Q34" i="5"/>
  <c r="CA26" i="18" s="1"/>
  <c r="N34" i="5"/>
  <c r="BO26" i="18" s="1"/>
  <c r="I34" i="5"/>
  <c r="AU26" i="18" s="1"/>
  <c r="H34" i="5"/>
  <c r="AQ26" i="18" s="1"/>
  <c r="F34" i="5"/>
  <c r="AI26" i="18" s="1"/>
  <c r="L34" i="5"/>
  <c r="BG26" i="18" s="1"/>
  <c r="G34" i="5"/>
  <c r="AM26" i="18" s="1"/>
  <c r="P34" i="5"/>
  <c r="BW26" i="18" s="1"/>
  <c r="O34" i="5"/>
  <c r="BS26" i="18" s="1"/>
  <c r="G205" i="5" l="1"/>
  <c r="DF38" i="18" s="1"/>
  <c r="G202" i="5"/>
  <c r="CN38" i="18" s="1"/>
  <c r="I4" i="5"/>
  <c r="BC8" i="18" l="1"/>
  <c r="BF15" i="19"/>
  <c r="F4" i="5"/>
  <c r="H4" i="5"/>
  <c r="G4" i="5"/>
  <c r="AT8" i="18" l="1"/>
  <c r="AQ15" i="19"/>
  <c r="S15" i="19"/>
  <c r="AE8" i="18"/>
  <c r="K64" i="5"/>
  <c r="BP32" i="18" s="1"/>
  <c r="C13" i="10"/>
  <c r="C12" i="10"/>
  <c r="C11" i="10"/>
  <c r="C10" i="10"/>
  <c r="C9" i="10"/>
  <c r="C8" i="10"/>
  <c r="C7" i="10"/>
  <c r="C6" i="10"/>
  <c r="C5" i="10"/>
  <c r="I64" i="5" l="1"/>
  <c r="BJ32" i="18" s="1"/>
  <c r="G64" i="5"/>
  <c r="BD32" i="18" s="1"/>
  <c r="H64" i="5"/>
  <c r="BG32" i="18" s="1"/>
  <c r="J64" i="5"/>
  <c r="BM32" i="18" s="1"/>
  <c r="C52" i="10" l="1"/>
  <c r="E43" i="5" l="1"/>
  <c r="F43" i="5" s="1"/>
  <c r="AI28" i="18" s="1"/>
  <c r="AU43" i="5" l="1"/>
  <c r="DK29" i="18" s="1"/>
  <c r="AS43" i="5"/>
  <c r="DC29" i="18" s="1"/>
  <c r="AT43" i="5"/>
  <c r="DG29" i="18" s="1"/>
  <c r="AR43" i="5"/>
  <c r="CY29" i="18" s="1"/>
  <c r="AB43" i="5"/>
  <c r="AM29" i="18" s="1"/>
  <c r="L43" i="5"/>
  <c r="BG28" i="18" s="1"/>
  <c r="AA43" i="5"/>
  <c r="AI29" i="18" s="1"/>
  <c r="K43" i="5"/>
  <c r="BC28" i="18" s="1"/>
  <c r="AP43" i="5"/>
  <c r="CQ29" i="18" s="1"/>
  <c r="Z43" i="5"/>
  <c r="DK28" i="18" s="1"/>
  <c r="J43" i="5"/>
  <c r="AY28" i="18" s="1"/>
  <c r="AO43" i="5"/>
  <c r="CM29" i="18" s="1"/>
  <c r="Y43" i="5"/>
  <c r="DG28" i="18" s="1"/>
  <c r="I43" i="5"/>
  <c r="AU28" i="18" s="1"/>
  <c r="AN43" i="5"/>
  <c r="CI29" i="18" s="1"/>
  <c r="X43" i="5"/>
  <c r="DC28" i="18" s="1"/>
  <c r="H43" i="5"/>
  <c r="AQ28" i="18" s="1"/>
  <c r="AM43" i="5"/>
  <c r="CE29" i="18" s="1"/>
  <c r="W43" i="5"/>
  <c r="CY28" i="18" s="1"/>
  <c r="G43" i="5"/>
  <c r="AM28" i="18" s="1"/>
  <c r="AL43" i="5"/>
  <c r="CA29" i="18" s="1"/>
  <c r="V43" i="5"/>
  <c r="CU28" i="18" s="1"/>
  <c r="AK43" i="5"/>
  <c r="BW29" i="18" s="1"/>
  <c r="U43" i="5"/>
  <c r="CQ28" i="18" s="1"/>
  <c r="AJ43" i="5"/>
  <c r="BS29" i="18" s="1"/>
  <c r="T43" i="5"/>
  <c r="CM28" i="18" s="1"/>
  <c r="S43" i="5"/>
  <c r="CI28" i="18" s="1"/>
  <c r="R43" i="5"/>
  <c r="CE28" i="18" s="1"/>
  <c r="Q43" i="5"/>
  <c r="CA28" i="18" s="1"/>
  <c r="AF43" i="5"/>
  <c r="BC29" i="18" s="1"/>
  <c r="P43" i="5"/>
  <c r="BW28" i="18" s="1"/>
  <c r="O43" i="5"/>
  <c r="BS28" i="18" s="1"/>
  <c r="AD43" i="5"/>
  <c r="AU29" i="18" s="1"/>
  <c r="N43" i="5"/>
  <c r="BO28" i="18" s="1"/>
  <c r="AC43" i="5"/>
  <c r="AQ29" i="18" s="1"/>
  <c r="M43" i="5"/>
  <c r="BK28" i="18" s="1"/>
  <c r="AQ43" i="5"/>
  <c r="CU29" i="18" s="1"/>
  <c r="AI43" i="5"/>
  <c r="BO29" i="18" s="1"/>
  <c r="AH43" i="5"/>
  <c r="BK29" i="18" s="1"/>
  <c r="AG43" i="5"/>
  <c r="BG29" i="18" s="1"/>
  <c r="AE43" i="5"/>
  <c r="AY29" i="18" s="1"/>
  <c r="E40" i="5" l="1"/>
  <c r="CP27" i="18" s="1"/>
  <c r="D40" i="5"/>
  <c r="BW27" i="18" s="1"/>
  <c r="C40" i="5"/>
  <c r="BC27" i="18" s="1"/>
  <c r="E31" i="5" l="1"/>
  <c r="N48" i="13" l="1"/>
  <c r="BK12" i="18"/>
  <c r="AU31" i="5"/>
  <c r="DK25" i="18" s="1"/>
  <c r="F31" i="5"/>
  <c r="AI24" i="18" s="1"/>
  <c r="AS31" i="5"/>
  <c r="DC25" i="18" s="1"/>
  <c r="AR31" i="5"/>
  <c r="CY25" i="18" s="1"/>
  <c r="AT31" i="5"/>
  <c r="DG25" i="18" s="1"/>
  <c r="AJ31" i="5"/>
  <c r="BS25" i="18" s="1"/>
  <c r="AG31" i="5"/>
  <c r="BG25" i="18" s="1"/>
  <c r="AF31" i="5"/>
  <c r="BC25" i="18" s="1"/>
  <c r="P31" i="5"/>
  <c r="BW24" i="18" s="1"/>
  <c r="AD31" i="5"/>
  <c r="AU25" i="18" s="1"/>
  <c r="AQ31" i="5"/>
  <c r="CU25" i="18" s="1"/>
  <c r="AP31" i="5"/>
  <c r="CQ25" i="18" s="1"/>
  <c r="AO31" i="5"/>
  <c r="CM25" i="18" s="1"/>
  <c r="AE31" i="5"/>
  <c r="AY25" i="18" s="1"/>
  <c r="O31" i="5"/>
  <c r="BS24" i="18" s="1"/>
  <c r="N31" i="5"/>
  <c r="BO24" i="18" s="1"/>
  <c r="K31" i="5"/>
  <c r="BC24" i="18" s="1"/>
  <c r="AM31" i="5"/>
  <c r="CE25" i="18" s="1"/>
  <c r="W31" i="5"/>
  <c r="CY24" i="18" s="1"/>
  <c r="AL31" i="5"/>
  <c r="CA25" i="18" s="1"/>
  <c r="V31" i="5"/>
  <c r="CU24" i="18" s="1"/>
  <c r="T31" i="5"/>
  <c r="CM24" i="18" s="1"/>
  <c r="AH31" i="5"/>
  <c r="BK25" i="18" s="1"/>
  <c r="R31" i="5"/>
  <c r="CE24" i="18" s="1"/>
  <c r="Q31" i="5"/>
  <c r="CA24" i="18" s="1"/>
  <c r="AC31" i="5"/>
  <c r="AQ25" i="18" s="1"/>
  <c r="M31" i="5"/>
  <c r="BK24" i="18" s="1"/>
  <c r="AB31" i="5"/>
  <c r="AM25" i="18" s="1"/>
  <c r="L31" i="5"/>
  <c r="BG24" i="18" s="1"/>
  <c r="AA31" i="5"/>
  <c r="AI25" i="18" s="1"/>
  <c r="Z31" i="5"/>
  <c r="DK24" i="18" s="1"/>
  <c r="Y31" i="5"/>
  <c r="DG24" i="18" s="1"/>
  <c r="AN31" i="5"/>
  <c r="CI25" i="18" s="1"/>
  <c r="X31" i="5"/>
  <c r="DC24" i="18" s="1"/>
  <c r="AK31" i="5"/>
  <c r="BW25" i="18" s="1"/>
  <c r="U31" i="5"/>
  <c r="CQ24" i="18" s="1"/>
  <c r="AI31" i="5"/>
  <c r="BO25" i="18" s="1"/>
  <c r="S31" i="5"/>
  <c r="CI24" i="18" s="1"/>
  <c r="I31" i="5"/>
  <c r="AU24" i="18" s="1"/>
  <c r="J31" i="5"/>
  <c r="AY24" i="18" s="1"/>
  <c r="H31" i="5"/>
  <c r="AQ24" i="18" s="1"/>
  <c r="G31" i="5"/>
  <c r="AM24" i="18" s="1"/>
  <c r="E22" i="5" l="1"/>
  <c r="BY11" i="18" l="1"/>
  <c r="I22" i="5"/>
  <c r="BK22" i="18" s="1"/>
  <c r="H22" i="5"/>
  <c r="BG22" i="18" s="1"/>
  <c r="G22" i="5"/>
  <c r="BC22" i="18" s="1"/>
  <c r="F22" i="5"/>
  <c r="AY22" i="18" s="1"/>
  <c r="E19" i="5"/>
  <c r="BM11" i="18" s="1"/>
  <c r="H19" i="5" l="1"/>
  <c r="AQ22" i="18" s="1"/>
  <c r="G19" i="5"/>
  <c r="AM22" i="18" s="1"/>
  <c r="F19" i="5"/>
  <c r="AI22" i="18" s="1"/>
  <c r="E7" i="5" l="1"/>
  <c r="Z7" i="5" l="1"/>
  <c r="DK19" i="18" s="1"/>
  <c r="Y7" i="5"/>
  <c r="DG19" i="18" s="1"/>
  <c r="Q7" i="5"/>
  <c r="CA19" i="18" s="1"/>
  <c r="P7" i="5"/>
  <c r="BW19" i="18" s="1"/>
  <c r="I7" i="5"/>
  <c r="AU19" i="18" s="1"/>
  <c r="X7" i="5"/>
  <c r="DC19" i="18" s="1"/>
  <c r="W7" i="5"/>
  <c r="CY19" i="18" s="1"/>
  <c r="V7" i="5"/>
  <c r="CU19" i="18" s="1"/>
  <c r="T7" i="5"/>
  <c r="CM19" i="18" s="1"/>
  <c r="O7" i="5"/>
  <c r="BS19" i="18" s="1"/>
  <c r="N7" i="5"/>
  <c r="BO19" i="18" s="1"/>
  <c r="M7" i="5"/>
  <c r="BK19" i="18" s="1"/>
  <c r="L7" i="5"/>
  <c r="BG19" i="18" s="1"/>
  <c r="K7" i="5"/>
  <c r="BC19" i="18" s="1"/>
  <c r="J7" i="5"/>
  <c r="AY19" i="18" s="1"/>
  <c r="H7" i="5"/>
  <c r="AQ19" i="18" s="1"/>
  <c r="G7" i="5"/>
  <c r="AM19" i="18" s="1"/>
  <c r="F7" i="5"/>
  <c r="AI19" i="18" s="1"/>
  <c r="U7" i="5"/>
  <c r="CQ19" i="18" s="1"/>
  <c r="S7" i="5"/>
  <c r="CI19" i="18" s="1"/>
  <c r="R7" i="5"/>
  <c r="CE19" i="18" s="1"/>
  <c r="G5" i="10" l="1"/>
  <c r="G1902" i="10"/>
  <c r="G1901" i="10"/>
  <c r="G1900" i="10"/>
  <c r="G1899" i="10"/>
  <c r="G1898" i="10"/>
  <c r="G1897" i="10"/>
  <c r="G1896" i="10"/>
  <c r="G1895" i="10"/>
  <c r="G1894" i="10"/>
  <c r="G1893" i="10"/>
  <c r="G1892" i="10"/>
  <c r="G1891" i="10"/>
  <c r="G1890" i="10"/>
  <c r="G1889" i="10"/>
  <c r="G1888" i="10"/>
  <c r="G1887" i="10"/>
  <c r="G1886" i="10"/>
  <c r="G1885" i="10"/>
  <c r="G1884" i="10"/>
  <c r="G1883" i="10"/>
  <c r="G1882" i="10"/>
  <c r="G1881" i="10"/>
  <c r="G1880" i="10"/>
  <c r="G1879" i="10"/>
  <c r="G1878" i="10"/>
  <c r="G1877" i="10"/>
  <c r="G1876" i="10"/>
  <c r="G1875" i="10"/>
  <c r="G1874" i="10"/>
  <c r="G1873" i="10"/>
  <c r="G1872" i="10"/>
  <c r="G1871" i="10"/>
  <c r="G1870" i="10"/>
  <c r="G1869" i="10"/>
  <c r="G1868" i="10"/>
  <c r="G1867" i="10"/>
  <c r="G1866" i="10"/>
  <c r="G1865" i="10"/>
  <c r="G1864" i="10"/>
  <c r="G1863" i="10"/>
  <c r="G1862" i="10"/>
  <c r="G1861" i="10"/>
  <c r="G1860" i="10"/>
  <c r="G1859" i="10"/>
  <c r="G1858" i="10"/>
  <c r="G1857" i="10"/>
  <c r="G1856" i="10"/>
  <c r="G1855" i="10"/>
  <c r="G1854" i="10"/>
  <c r="G1853" i="10"/>
  <c r="G1852" i="10"/>
  <c r="G1851" i="10"/>
  <c r="G1850" i="10"/>
  <c r="G1849" i="10"/>
  <c r="G1848" i="10"/>
  <c r="G1847" i="10"/>
  <c r="G1846" i="10"/>
  <c r="G1845" i="10"/>
  <c r="G1844" i="10"/>
  <c r="G1843" i="10"/>
  <c r="G1842" i="10"/>
  <c r="G1841" i="10"/>
  <c r="G1840" i="10"/>
  <c r="G1839" i="10"/>
  <c r="G1838" i="10"/>
  <c r="G1837" i="10"/>
  <c r="G1836" i="10"/>
  <c r="G1835" i="10"/>
  <c r="G1834" i="10"/>
  <c r="G1833" i="10"/>
  <c r="G1832" i="10"/>
  <c r="G1831" i="10"/>
  <c r="G1830" i="10"/>
  <c r="G1829" i="10"/>
  <c r="G1828" i="10"/>
  <c r="G1827" i="10"/>
  <c r="G1826" i="10"/>
  <c r="G1825" i="10"/>
  <c r="G1824" i="10"/>
  <c r="G1823" i="10"/>
  <c r="G1822" i="10"/>
  <c r="G1821" i="10"/>
  <c r="G1820" i="10"/>
  <c r="G1819" i="10"/>
  <c r="G1818" i="10"/>
  <c r="G1817" i="10"/>
  <c r="G1816" i="10"/>
  <c r="G1815" i="10"/>
  <c r="G1814" i="10"/>
  <c r="G1813" i="10"/>
  <c r="G1812" i="10"/>
  <c r="G1811" i="10"/>
  <c r="G1810" i="10"/>
  <c r="G1809" i="10"/>
  <c r="G1808" i="10"/>
  <c r="G1807" i="10"/>
  <c r="G1806" i="10"/>
  <c r="G1805" i="10"/>
  <c r="G1804" i="10"/>
  <c r="G1803" i="10"/>
  <c r="G1802" i="10"/>
  <c r="G1801" i="10"/>
  <c r="G1800" i="10"/>
  <c r="G1799" i="10"/>
  <c r="G1798" i="10"/>
  <c r="G1797" i="10"/>
  <c r="G1796" i="10"/>
  <c r="G1795" i="10"/>
  <c r="G1794" i="10"/>
  <c r="G1793" i="10"/>
  <c r="G1792" i="10"/>
  <c r="G1791" i="10"/>
  <c r="G1790" i="10"/>
  <c r="G1789" i="10"/>
  <c r="G1788" i="10"/>
  <c r="G1787" i="10"/>
  <c r="G1786" i="10"/>
  <c r="G1785" i="10"/>
  <c r="G1784" i="10"/>
  <c r="G1783" i="10"/>
  <c r="G1782" i="10"/>
  <c r="G1781" i="10"/>
  <c r="G1780" i="10"/>
  <c r="G1779" i="10"/>
  <c r="G1778" i="10"/>
  <c r="G1777" i="10"/>
  <c r="G1776" i="10"/>
  <c r="G1775" i="10"/>
  <c r="G1774" i="10"/>
  <c r="G1773" i="10"/>
  <c r="G1772" i="10"/>
  <c r="G1771" i="10"/>
  <c r="G1770" i="10"/>
  <c r="G1769" i="10"/>
  <c r="G1768" i="10"/>
  <c r="G1767" i="10"/>
  <c r="G1766" i="10"/>
  <c r="G1765" i="10"/>
  <c r="G1764" i="10"/>
  <c r="G1763" i="10"/>
  <c r="G1762" i="10"/>
  <c r="G1761" i="10"/>
  <c r="G1760" i="10"/>
  <c r="G1759" i="10"/>
  <c r="G1758" i="10"/>
  <c r="G1757" i="10"/>
  <c r="G1756" i="10"/>
  <c r="G1755" i="10"/>
  <c r="G1754" i="10"/>
  <c r="G1753" i="10"/>
  <c r="G1752" i="10"/>
  <c r="G1751" i="10"/>
  <c r="G1750" i="10"/>
  <c r="G1749" i="10"/>
  <c r="G1748" i="10"/>
  <c r="G1747" i="10"/>
  <c r="G1746" i="10"/>
  <c r="G1745" i="10"/>
  <c r="G1744" i="10"/>
  <c r="G1743" i="10"/>
  <c r="G1742" i="10"/>
  <c r="G1741" i="10"/>
  <c r="G1740" i="10"/>
  <c r="G1739" i="10"/>
  <c r="G1738" i="10"/>
  <c r="G1737" i="10"/>
  <c r="G1736" i="10"/>
  <c r="G1735" i="10"/>
  <c r="G1734" i="10"/>
  <c r="G1733" i="10"/>
  <c r="G1732" i="10"/>
  <c r="G1731" i="10"/>
  <c r="G1730" i="10"/>
  <c r="G1729" i="10"/>
  <c r="G1728" i="10"/>
  <c r="G1727" i="10"/>
  <c r="G1726" i="10"/>
  <c r="G1725" i="10"/>
  <c r="G1724" i="10"/>
  <c r="G1723" i="10"/>
  <c r="G1722" i="10"/>
  <c r="G1721" i="10"/>
  <c r="G1720" i="10"/>
  <c r="G1719" i="10"/>
  <c r="G1718" i="10"/>
  <c r="G1717" i="10"/>
  <c r="G1716" i="10"/>
  <c r="G1715" i="10"/>
  <c r="G1714" i="10"/>
  <c r="G1713" i="10"/>
  <c r="G1712" i="10"/>
  <c r="G1711" i="10"/>
  <c r="G1710" i="10"/>
  <c r="G1709" i="10"/>
  <c r="G1708" i="10"/>
  <c r="G1707" i="10"/>
  <c r="G1706" i="10"/>
  <c r="G1705" i="10"/>
  <c r="G1704" i="10"/>
  <c r="G1703" i="10"/>
  <c r="G1702" i="10"/>
  <c r="G1701" i="10"/>
  <c r="G1700" i="10"/>
  <c r="G1699" i="10"/>
  <c r="G1698" i="10"/>
  <c r="G1697" i="10"/>
  <c r="G1696" i="10"/>
  <c r="G1695" i="10"/>
  <c r="G1694" i="10"/>
  <c r="G1693" i="10"/>
  <c r="G1692" i="10"/>
  <c r="G1691" i="10"/>
  <c r="G1690" i="10"/>
  <c r="G1689" i="10"/>
  <c r="G1688" i="10"/>
  <c r="G1687" i="10"/>
  <c r="G1686" i="10"/>
  <c r="G1685" i="10"/>
  <c r="G1684" i="10"/>
  <c r="G1683" i="10"/>
  <c r="G1682" i="10"/>
  <c r="G1681" i="10"/>
  <c r="G1680" i="10"/>
  <c r="G1679" i="10"/>
  <c r="G1678" i="10"/>
  <c r="G1677" i="10"/>
  <c r="G1676" i="10"/>
  <c r="G1675" i="10"/>
  <c r="G1674" i="10"/>
  <c r="G1673" i="10"/>
  <c r="G1672" i="10"/>
  <c r="G1671" i="10"/>
  <c r="G1670" i="10"/>
  <c r="G1669" i="10"/>
  <c r="G1668" i="10"/>
  <c r="G1667" i="10"/>
  <c r="G1666" i="10"/>
  <c r="G1665" i="10"/>
  <c r="G1664" i="10"/>
  <c r="G1663" i="10"/>
  <c r="G1662" i="10"/>
  <c r="G1661" i="10"/>
  <c r="G1660" i="10"/>
  <c r="G1659" i="10"/>
  <c r="G1658" i="10"/>
  <c r="G1657" i="10"/>
  <c r="G1656" i="10"/>
  <c r="G1655" i="10"/>
  <c r="G1654" i="10"/>
  <c r="G1653" i="10"/>
  <c r="G1652" i="10"/>
  <c r="G1651" i="10"/>
  <c r="G1650" i="10"/>
  <c r="G1649" i="10"/>
  <c r="G1648" i="10"/>
  <c r="G1647" i="10"/>
  <c r="G1646" i="10"/>
  <c r="G1645" i="10"/>
  <c r="G1644" i="10"/>
  <c r="G1643" i="10"/>
  <c r="G1642" i="10"/>
  <c r="G1641" i="10"/>
  <c r="G1640" i="10"/>
  <c r="G1639" i="10"/>
  <c r="G1638" i="10"/>
  <c r="G1637" i="10"/>
  <c r="G1636" i="10"/>
  <c r="G1635" i="10"/>
  <c r="G1634" i="10"/>
  <c r="G1633" i="10"/>
  <c r="G1632" i="10"/>
  <c r="G1631" i="10"/>
  <c r="G1630" i="10"/>
  <c r="G1629" i="10"/>
  <c r="G1628" i="10"/>
  <c r="G1627" i="10"/>
  <c r="G1626" i="10"/>
  <c r="G1625" i="10"/>
  <c r="G1624" i="10"/>
  <c r="G1623" i="10"/>
  <c r="G1622" i="10"/>
  <c r="G1621" i="10"/>
  <c r="G1620" i="10"/>
  <c r="G1619" i="10"/>
  <c r="G1618" i="10"/>
  <c r="G1617" i="10"/>
  <c r="G1616" i="10"/>
  <c r="G1615" i="10"/>
  <c r="G1614" i="10"/>
  <c r="G1613" i="10"/>
  <c r="G1612" i="10"/>
  <c r="G1611" i="10"/>
  <c r="G1610" i="10"/>
  <c r="G1609" i="10"/>
  <c r="G1608" i="10"/>
  <c r="G1607" i="10"/>
  <c r="G1606" i="10"/>
  <c r="G1605" i="10"/>
  <c r="G1604" i="10"/>
  <c r="G1603" i="10"/>
  <c r="G1602" i="10"/>
  <c r="G1601" i="10"/>
  <c r="G1600" i="10"/>
  <c r="G1599" i="10"/>
  <c r="G1598" i="10"/>
  <c r="G1597" i="10"/>
  <c r="G1596" i="10"/>
  <c r="G1595" i="10"/>
  <c r="G1594" i="10"/>
  <c r="G1593" i="10"/>
  <c r="G1592" i="10"/>
  <c r="G1591" i="10"/>
  <c r="G1590" i="10"/>
  <c r="G1589" i="10"/>
  <c r="G1588" i="10"/>
  <c r="G1587" i="10"/>
  <c r="G1586" i="10"/>
  <c r="G1585" i="10"/>
  <c r="G1584" i="10"/>
  <c r="G1583" i="10"/>
  <c r="G1582" i="10"/>
  <c r="G1581" i="10"/>
  <c r="G1580" i="10"/>
  <c r="G1579" i="10"/>
  <c r="G1578" i="10"/>
  <c r="G1577" i="10"/>
  <c r="G1576" i="10"/>
  <c r="G1575" i="10"/>
  <c r="G1574" i="10"/>
  <c r="G1573" i="10"/>
  <c r="G1572" i="10"/>
  <c r="G1571" i="10"/>
  <c r="G1570" i="10"/>
  <c r="G1569" i="10"/>
  <c r="G1568" i="10"/>
  <c r="G1567" i="10"/>
  <c r="G1566" i="10"/>
  <c r="G1565" i="10"/>
  <c r="G1564" i="10"/>
  <c r="G1563" i="10"/>
  <c r="G1562" i="10"/>
  <c r="G1561" i="10"/>
  <c r="G1560" i="10"/>
  <c r="G1559" i="10"/>
  <c r="G1558" i="10"/>
  <c r="G1557" i="10"/>
  <c r="G1556" i="10"/>
  <c r="G1555" i="10"/>
  <c r="G1554" i="10"/>
  <c r="G1553" i="10"/>
  <c r="G1552" i="10"/>
  <c r="G1551" i="10"/>
  <c r="G1550" i="10"/>
  <c r="G1549" i="10"/>
  <c r="G1548" i="10"/>
  <c r="G1547" i="10"/>
  <c r="G1546" i="10"/>
  <c r="G1545" i="10"/>
  <c r="G1544" i="10"/>
  <c r="G1543" i="10"/>
  <c r="G1542" i="10"/>
  <c r="G1541" i="10"/>
  <c r="G1540" i="10"/>
  <c r="G1539" i="10"/>
  <c r="G1538" i="10"/>
  <c r="G1537" i="10"/>
  <c r="G1536" i="10"/>
  <c r="G1535" i="10"/>
  <c r="G1534" i="10"/>
  <c r="G1533" i="10"/>
  <c r="G1532" i="10"/>
  <c r="G1531" i="10"/>
  <c r="G1530" i="10"/>
  <c r="G1529" i="10"/>
  <c r="G1528" i="10"/>
  <c r="G1527" i="10"/>
  <c r="G1526" i="10"/>
  <c r="G1525" i="10"/>
  <c r="G1524" i="10"/>
  <c r="G1523" i="10"/>
  <c r="G1522" i="10"/>
  <c r="G1521" i="10"/>
  <c r="G1520" i="10"/>
  <c r="G1519" i="10"/>
  <c r="G1518" i="10"/>
  <c r="G1517" i="10"/>
  <c r="G1516" i="10"/>
  <c r="G1515" i="10"/>
  <c r="G1514" i="10"/>
  <c r="G1513" i="10"/>
  <c r="G1512" i="10"/>
  <c r="G1511" i="10"/>
  <c r="G1510" i="10"/>
  <c r="G1509" i="10"/>
  <c r="G1508" i="10"/>
  <c r="G1507" i="10"/>
  <c r="G1506" i="10"/>
  <c r="G1505" i="10"/>
  <c r="G1504" i="10"/>
  <c r="G1503" i="10"/>
  <c r="G1502" i="10"/>
  <c r="G1501" i="10"/>
  <c r="G1500" i="10"/>
  <c r="G1499" i="10"/>
  <c r="G1498" i="10"/>
  <c r="G1497" i="10"/>
  <c r="G1496" i="10"/>
  <c r="G1495" i="10"/>
  <c r="G1494" i="10"/>
  <c r="G1493" i="10"/>
  <c r="G1492" i="10"/>
  <c r="G1491" i="10"/>
  <c r="G1490" i="10"/>
  <c r="G1489" i="10"/>
  <c r="G1488" i="10"/>
  <c r="G1487" i="10"/>
  <c r="G1486" i="10"/>
  <c r="G1485" i="10"/>
  <c r="G1484" i="10"/>
  <c r="G1483" i="10"/>
  <c r="G1482" i="10"/>
  <c r="G1481" i="10"/>
  <c r="G1480" i="10"/>
  <c r="G1479" i="10"/>
  <c r="G1478" i="10"/>
  <c r="G1477" i="10"/>
  <c r="G1476" i="10"/>
  <c r="G1475" i="10"/>
  <c r="G1474" i="10"/>
  <c r="G1473" i="10"/>
  <c r="G1472" i="10"/>
  <c r="G1471" i="10"/>
  <c r="G1470" i="10"/>
  <c r="G1469" i="10"/>
  <c r="G1468" i="10"/>
  <c r="G1467" i="10"/>
  <c r="G1466" i="10"/>
  <c r="G1465" i="10"/>
  <c r="G1464" i="10"/>
  <c r="G1463" i="10"/>
  <c r="G1462" i="10"/>
  <c r="G1461" i="10"/>
  <c r="G1460" i="10"/>
  <c r="G1459" i="10"/>
  <c r="G1458" i="10"/>
  <c r="G1457" i="10"/>
  <c r="G1456" i="10"/>
  <c r="G1455" i="10"/>
  <c r="G1454" i="10"/>
  <c r="G1453" i="10"/>
  <c r="G1452" i="10"/>
  <c r="G1451" i="10"/>
  <c r="G1450" i="10"/>
  <c r="G1449" i="10"/>
  <c r="G1448" i="10"/>
  <c r="G1447" i="10"/>
  <c r="G1446" i="10"/>
  <c r="G1445" i="10"/>
  <c r="G1444" i="10"/>
  <c r="G1443" i="10"/>
  <c r="G1442" i="10"/>
  <c r="G1441" i="10"/>
  <c r="G1440" i="10"/>
  <c r="G1439" i="10"/>
  <c r="G1438" i="10"/>
  <c r="G1437" i="10"/>
  <c r="G1436" i="10"/>
  <c r="G1435" i="10"/>
  <c r="G1434" i="10"/>
  <c r="G1433" i="10"/>
  <c r="G1432" i="10"/>
  <c r="G1431" i="10"/>
  <c r="G1430" i="10"/>
  <c r="G1429" i="10"/>
  <c r="G1428" i="10"/>
  <c r="G1427" i="10"/>
  <c r="G1426" i="10"/>
  <c r="G1425" i="10"/>
  <c r="G1424" i="10"/>
  <c r="G1423" i="10"/>
  <c r="G1422" i="10"/>
  <c r="G1421" i="10"/>
  <c r="G1420" i="10"/>
  <c r="G1419" i="10"/>
  <c r="G1418" i="10"/>
  <c r="G1417" i="10"/>
  <c r="G1416" i="10"/>
  <c r="G1415" i="10"/>
  <c r="G1414" i="10"/>
  <c r="G1413" i="10"/>
  <c r="G1412" i="10"/>
  <c r="G1411" i="10"/>
  <c r="G1410" i="10"/>
  <c r="G1409" i="10"/>
  <c r="G1408" i="10"/>
  <c r="G1407" i="10"/>
  <c r="G1406" i="10"/>
  <c r="G1405" i="10"/>
  <c r="G1404" i="10"/>
  <c r="G1403" i="10"/>
  <c r="G1402" i="10"/>
  <c r="G1401" i="10"/>
  <c r="G1400" i="10"/>
  <c r="G1399" i="10"/>
  <c r="G1398" i="10"/>
  <c r="G1397" i="10"/>
  <c r="G1396" i="10"/>
  <c r="G1395" i="10"/>
  <c r="G1394" i="10"/>
  <c r="G1393" i="10"/>
  <c r="G1392" i="10"/>
  <c r="G1391" i="10"/>
  <c r="G1390" i="10"/>
  <c r="G1389" i="10"/>
  <c r="G1388" i="10"/>
  <c r="G1387" i="10"/>
  <c r="G1386" i="10"/>
  <c r="G1385" i="10"/>
  <c r="G1384" i="10"/>
  <c r="G1383" i="10"/>
  <c r="G1382" i="10"/>
  <c r="G1381" i="10"/>
  <c r="G1380" i="10"/>
  <c r="G1379" i="10"/>
  <c r="G1378" i="10"/>
  <c r="G1377" i="10"/>
  <c r="G1376" i="10"/>
  <c r="G1375" i="10"/>
  <c r="G1374" i="10"/>
  <c r="G1373" i="10"/>
  <c r="G1372" i="10"/>
  <c r="G1371" i="10"/>
  <c r="G1370" i="10"/>
  <c r="G1369" i="10"/>
  <c r="G1368" i="10"/>
  <c r="G1367" i="10"/>
  <c r="G1366" i="10"/>
  <c r="G1365" i="10"/>
  <c r="G1364" i="10"/>
  <c r="G1363" i="10"/>
  <c r="G1362" i="10"/>
  <c r="G1361" i="10"/>
  <c r="G1360" i="10"/>
  <c r="G1359" i="10"/>
  <c r="G1358" i="10"/>
  <c r="G1357" i="10"/>
  <c r="G1356" i="10"/>
  <c r="G1355" i="10"/>
  <c r="G1354" i="10"/>
  <c r="G1353" i="10"/>
  <c r="G1352" i="10"/>
  <c r="G1351" i="10"/>
  <c r="G1350" i="10"/>
  <c r="G1349" i="10"/>
  <c r="G1348" i="10"/>
  <c r="G1347" i="10"/>
  <c r="G1346" i="10"/>
  <c r="G1345" i="10"/>
  <c r="G1344" i="10"/>
  <c r="G1343" i="10"/>
  <c r="G1342" i="10"/>
  <c r="G1341" i="10"/>
  <c r="G1340" i="10"/>
  <c r="G1339" i="10"/>
  <c r="G1338" i="10"/>
  <c r="G1337" i="10"/>
  <c r="G1336" i="10"/>
  <c r="G1335" i="10"/>
  <c r="G1334" i="10"/>
  <c r="G1333" i="10"/>
  <c r="G1332" i="10"/>
  <c r="G1331" i="10"/>
  <c r="G1330" i="10"/>
  <c r="G1329" i="10"/>
  <c r="G1328" i="10"/>
  <c r="G1327" i="10"/>
  <c r="G1326" i="10"/>
  <c r="G1325" i="10"/>
  <c r="G1324" i="10"/>
  <c r="G1323" i="10"/>
  <c r="G1322" i="10"/>
  <c r="G1321" i="10"/>
  <c r="G1320" i="10"/>
  <c r="G1319" i="10"/>
  <c r="G1318" i="10"/>
  <c r="G1317" i="10"/>
  <c r="G1316" i="10"/>
  <c r="G1315" i="10"/>
  <c r="G1314" i="10"/>
  <c r="G1313" i="10"/>
  <c r="G1312" i="10"/>
  <c r="G1311" i="10"/>
  <c r="G1310" i="10"/>
  <c r="G1309" i="10"/>
  <c r="G1308" i="10"/>
  <c r="G1307" i="10"/>
  <c r="G1306" i="10"/>
  <c r="G1305" i="10"/>
  <c r="G1304" i="10"/>
  <c r="G1303" i="10"/>
  <c r="G1302" i="10"/>
  <c r="G1301" i="10"/>
  <c r="G1300" i="10"/>
  <c r="G1299" i="10"/>
  <c r="G1298" i="10"/>
  <c r="G1297" i="10"/>
  <c r="G1296" i="10"/>
  <c r="G1295" i="10"/>
  <c r="G1294" i="10"/>
  <c r="G1293" i="10"/>
  <c r="G1292" i="10"/>
  <c r="G1291" i="10"/>
  <c r="G1290" i="10"/>
  <c r="G1289" i="10"/>
  <c r="G1288" i="10"/>
  <c r="G1287" i="10"/>
  <c r="G1286" i="10"/>
  <c r="G1285" i="10"/>
  <c r="G1284" i="10"/>
  <c r="G1283" i="10"/>
  <c r="G1282" i="10"/>
  <c r="G1281" i="10"/>
  <c r="G1280" i="10"/>
  <c r="G1279" i="10"/>
  <c r="G1278" i="10"/>
  <c r="G1277" i="10"/>
  <c r="G1276" i="10"/>
  <c r="G1275" i="10"/>
  <c r="G1274" i="10"/>
  <c r="G1273" i="10"/>
  <c r="G1272" i="10"/>
  <c r="G1271" i="10"/>
  <c r="G1270" i="10"/>
  <c r="G1269" i="10"/>
  <c r="G1268" i="10"/>
  <c r="G1267" i="10"/>
  <c r="G1266" i="10"/>
  <c r="G1265" i="10"/>
  <c r="G1264" i="10"/>
  <c r="G1263" i="10"/>
  <c r="G1262" i="10"/>
  <c r="G1261" i="10"/>
  <c r="G1260" i="10"/>
  <c r="G1259" i="10"/>
  <c r="G1258" i="10"/>
  <c r="G1257" i="10"/>
  <c r="G1256" i="10"/>
  <c r="G1255" i="10"/>
  <c r="G1254" i="10"/>
  <c r="G1253" i="10"/>
  <c r="G1252" i="10"/>
  <c r="G1251" i="10"/>
  <c r="G1250" i="10"/>
  <c r="G1249" i="10"/>
  <c r="G1248" i="10"/>
  <c r="G1247" i="10"/>
  <c r="G1246" i="10"/>
  <c r="G1245" i="10"/>
  <c r="G1244" i="10"/>
  <c r="G1243" i="10"/>
  <c r="G1242" i="10"/>
  <c r="G1241" i="10"/>
  <c r="G1240" i="10"/>
  <c r="G1239" i="10"/>
  <c r="G1238" i="10"/>
  <c r="G1237" i="10"/>
  <c r="G1236" i="10"/>
  <c r="G1235" i="10"/>
  <c r="G1234" i="10"/>
  <c r="G1233" i="10"/>
  <c r="G1232" i="10"/>
  <c r="G1231" i="10"/>
  <c r="G1230" i="10"/>
  <c r="G1229" i="10"/>
  <c r="G1228" i="10"/>
  <c r="G1227" i="10"/>
  <c r="G1226" i="10"/>
  <c r="G1225" i="10"/>
  <c r="G1224" i="10"/>
  <c r="G1223" i="10"/>
  <c r="G1222" i="10"/>
  <c r="G1221" i="10"/>
  <c r="G1220" i="10"/>
  <c r="G1219" i="10"/>
  <c r="G1218" i="10"/>
  <c r="G1217" i="10"/>
  <c r="G1216" i="10"/>
  <c r="G1215" i="10"/>
  <c r="G1214" i="10"/>
  <c r="G1213" i="10"/>
  <c r="G1212" i="10"/>
  <c r="G1211" i="10"/>
  <c r="G1210" i="10"/>
  <c r="G1209" i="10"/>
  <c r="G1208" i="10"/>
  <c r="G1207" i="10"/>
  <c r="G1206" i="10"/>
  <c r="G1205" i="10"/>
  <c r="G1204" i="10"/>
  <c r="G1203" i="10"/>
  <c r="G1202" i="10"/>
  <c r="G1201" i="10"/>
  <c r="G1200" i="10"/>
  <c r="G1199" i="10"/>
  <c r="G1198" i="10"/>
  <c r="G1197" i="10"/>
  <c r="G1196" i="10"/>
  <c r="G1195" i="10"/>
  <c r="G1194" i="10"/>
  <c r="G1193" i="10"/>
  <c r="G1192" i="10"/>
  <c r="G1191" i="10"/>
  <c r="G1190" i="10"/>
  <c r="G1189" i="10"/>
  <c r="G1188" i="10"/>
  <c r="G1187" i="10"/>
  <c r="G1186" i="10"/>
  <c r="G1185" i="10"/>
  <c r="G1184" i="10"/>
  <c r="G1183" i="10"/>
  <c r="G1182" i="10"/>
  <c r="G1181" i="10"/>
  <c r="G1180" i="10"/>
  <c r="E37" i="5" s="1"/>
  <c r="G1179" i="10"/>
  <c r="G1178" i="10"/>
  <c r="G1177" i="10"/>
  <c r="G1176" i="10"/>
  <c r="G1175" i="10"/>
  <c r="G1174" i="10"/>
  <c r="G1173" i="10"/>
  <c r="G1172" i="10"/>
  <c r="G1171" i="10"/>
  <c r="G1170" i="10"/>
  <c r="G1169" i="10"/>
  <c r="G1168" i="10"/>
  <c r="G1167" i="10"/>
  <c r="G1166" i="10"/>
  <c r="G1165" i="10"/>
  <c r="G1164" i="10"/>
  <c r="G1163" i="10"/>
  <c r="G1162" i="10"/>
  <c r="G1161" i="10"/>
  <c r="G1160" i="10"/>
  <c r="G1159" i="10"/>
  <c r="G1158" i="10"/>
  <c r="G1157" i="10"/>
  <c r="G1156" i="10"/>
  <c r="G1155" i="10"/>
  <c r="G1154" i="10"/>
  <c r="G1153" i="10"/>
  <c r="G1152" i="10"/>
  <c r="G1151" i="10"/>
  <c r="G1150" i="10"/>
  <c r="G1149" i="10"/>
  <c r="G1148" i="10"/>
  <c r="G1147" i="10"/>
  <c r="G1146" i="10"/>
  <c r="G1145" i="10"/>
  <c r="G1144" i="10"/>
  <c r="G1143" i="10"/>
  <c r="G1142" i="10"/>
  <c r="G1141" i="10"/>
  <c r="G1140" i="10"/>
  <c r="G1139" i="10"/>
  <c r="G1138" i="10"/>
  <c r="G1137" i="10"/>
  <c r="G1136" i="10"/>
  <c r="G1135" i="10"/>
  <c r="G1134" i="10"/>
  <c r="G1133" i="10"/>
  <c r="G1132" i="10"/>
  <c r="G1131" i="10"/>
  <c r="G1130" i="10"/>
  <c r="G1129" i="10"/>
  <c r="G1128" i="10"/>
  <c r="G1127" i="10"/>
  <c r="G1126" i="10"/>
  <c r="G1125" i="10"/>
  <c r="G1124" i="10"/>
  <c r="G1123" i="10"/>
  <c r="G1122" i="10"/>
  <c r="G1121" i="10"/>
  <c r="G1120" i="10"/>
  <c r="G1119" i="10"/>
  <c r="G1118" i="10"/>
  <c r="G1117" i="10"/>
  <c r="G1116" i="10"/>
  <c r="G1115" i="10"/>
  <c r="G1114" i="10"/>
  <c r="G1113" i="10"/>
  <c r="G1112" i="10"/>
  <c r="G1111" i="10"/>
  <c r="G1110" i="10"/>
  <c r="G1109" i="10"/>
  <c r="G1108" i="10"/>
  <c r="G1107" i="10"/>
  <c r="G1106" i="10"/>
  <c r="G1105" i="10"/>
  <c r="G1104" i="10"/>
  <c r="G1103" i="10"/>
  <c r="G1102" i="10"/>
  <c r="G1101" i="10"/>
  <c r="G1100" i="10"/>
  <c r="G1099" i="10"/>
  <c r="G1098" i="10"/>
  <c r="G1097" i="10"/>
  <c r="G1096" i="10"/>
  <c r="G1095" i="10"/>
  <c r="G1094" i="10"/>
  <c r="G1093" i="10"/>
  <c r="G1092" i="10"/>
  <c r="G1091" i="10"/>
  <c r="G1090" i="10"/>
  <c r="G1089" i="10"/>
  <c r="G1088" i="10"/>
  <c r="G1087" i="10"/>
  <c r="G1086" i="10"/>
  <c r="G1085" i="10"/>
  <c r="G1084" i="10"/>
  <c r="G1083" i="10"/>
  <c r="G1082" i="10"/>
  <c r="G1081" i="10"/>
  <c r="G1080" i="10"/>
  <c r="G1079" i="10"/>
  <c r="G1078" i="10"/>
  <c r="G1077" i="10"/>
  <c r="G1076" i="10"/>
  <c r="G1075" i="10"/>
  <c r="G1074" i="10"/>
  <c r="G1073" i="10"/>
  <c r="G1072" i="10"/>
  <c r="G1071" i="10"/>
  <c r="G1070" i="10"/>
  <c r="G1069" i="10"/>
  <c r="G1068" i="10"/>
  <c r="G1067" i="10"/>
  <c r="G1066" i="10"/>
  <c r="G1065" i="10"/>
  <c r="G1064" i="10"/>
  <c r="G1063" i="10"/>
  <c r="G1062" i="10"/>
  <c r="G1061" i="10"/>
  <c r="G1060" i="10"/>
  <c r="G1059" i="10"/>
  <c r="G1058" i="10"/>
  <c r="G1057" i="10"/>
  <c r="G1056" i="10"/>
  <c r="G1055" i="10"/>
  <c r="G1054" i="10"/>
  <c r="G1053" i="10"/>
  <c r="G1052" i="10"/>
  <c r="G1051" i="10"/>
  <c r="G1050" i="10"/>
  <c r="G1049" i="10"/>
  <c r="G1048" i="10"/>
  <c r="G1047" i="10"/>
  <c r="G1046" i="10"/>
  <c r="G1045" i="10"/>
  <c r="G1044" i="10"/>
  <c r="G1043" i="10"/>
  <c r="G1042" i="10"/>
  <c r="G1041" i="10"/>
  <c r="G1040" i="10"/>
  <c r="G1039" i="10"/>
  <c r="G1038" i="10"/>
  <c r="G1037" i="10"/>
  <c r="G1036" i="10"/>
  <c r="G1035" i="10"/>
  <c r="G1034" i="10"/>
  <c r="G1033" i="10"/>
  <c r="G1032" i="10"/>
  <c r="G1031" i="10"/>
  <c r="G1030" i="10"/>
  <c r="G1029" i="10"/>
  <c r="G1028" i="10"/>
  <c r="G1027" i="10"/>
  <c r="G1026" i="10"/>
  <c r="G1025" i="10"/>
  <c r="G1024" i="10"/>
  <c r="G1023" i="10"/>
  <c r="G1022" i="10"/>
  <c r="G1021" i="10"/>
  <c r="G1020" i="10"/>
  <c r="G1019" i="10"/>
  <c r="G1018" i="10"/>
  <c r="G1017" i="10"/>
  <c r="G1016" i="10"/>
  <c r="G1015" i="10"/>
  <c r="G1014" i="10"/>
  <c r="G1013" i="10"/>
  <c r="G1012" i="10"/>
  <c r="G1011" i="10"/>
  <c r="G1010" i="10"/>
  <c r="G1009" i="10"/>
  <c r="G1008" i="10"/>
  <c r="G1007" i="10"/>
  <c r="G1006" i="10"/>
  <c r="G1005" i="10"/>
  <c r="G1004" i="10"/>
  <c r="G1003" i="10"/>
  <c r="G1002" i="10"/>
  <c r="G1001" i="10"/>
  <c r="G1000" i="10"/>
  <c r="G999" i="10"/>
  <c r="G998" i="10"/>
  <c r="G997" i="10"/>
  <c r="G996" i="10"/>
  <c r="G995" i="10"/>
  <c r="G994" i="10"/>
  <c r="G993" i="10"/>
  <c r="G992" i="10"/>
  <c r="G991" i="10"/>
  <c r="G990" i="10"/>
  <c r="G989" i="10"/>
  <c r="G988" i="10"/>
  <c r="G987" i="10"/>
  <c r="G986" i="10"/>
  <c r="G985" i="10"/>
  <c r="G984" i="10"/>
  <c r="G983" i="10"/>
  <c r="G982" i="10"/>
  <c r="G981" i="10"/>
  <c r="G980" i="10"/>
  <c r="G979" i="10"/>
  <c r="G978" i="10"/>
  <c r="G977" i="10"/>
  <c r="G976" i="10"/>
  <c r="G975" i="10"/>
  <c r="G974" i="10"/>
  <c r="G973" i="10"/>
  <c r="G972" i="10"/>
  <c r="G971" i="10"/>
  <c r="G970" i="10"/>
  <c r="G969" i="10"/>
  <c r="G968" i="10"/>
  <c r="G967" i="10"/>
  <c r="G966" i="10"/>
  <c r="G965" i="10"/>
  <c r="G964" i="10"/>
  <c r="G963" i="10"/>
  <c r="G962" i="10"/>
  <c r="G961" i="10"/>
  <c r="G960" i="10"/>
  <c r="G959" i="10"/>
  <c r="G958" i="10"/>
  <c r="G957" i="10"/>
  <c r="G956" i="10"/>
  <c r="G955" i="10"/>
  <c r="G954" i="10"/>
  <c r="G953" i="10"/>
  <c r="G952" i="10"/>
  <c r="G951" i="10"/>
  <c r="G950" i="10"/>
  <c r="G949" i="10"/>
  <c r="G948" i="10"/>
  <c r="G947" i="10"/>
  <c r="G946" i="10"/>
  <c r="G945" i="10"/>
  <c r="G944" i="10"/>
  <c r="G943" i="10"/>
  <c r="G942" i="10"/>
  <c r="G941" i="10"/>
  <c r="G940" i="10"/>
  <c r="G939" i="10"/>
  <c r="G938" i="10"/>
  <c r="G937" i="10"/>
  <c r="G936" i="10"/>
  <c r="G935" i="10"/>
  <c r="G934" i="10"/>
  <c r="G933" i="10"/>
  <c r="G932" i="10"/>
  <c r="G931" i="10"/>
  <c r="G930" i="10"/>
  <c r="G929" i="10"/>
  <c r="G928" i="10"/>
  <c r="G927" i="10"/>
  <c r="G926" i="10"/>
  <c r="G925" i="10"/>
  <c r="G924" i="10"/>
  <c r="G923" i="10"/>
  <c r="G922" i="10"/>
  <c r="G921" i="10"/>
  <c r="G920" i="10"/>
  <c r="G919" i="10"/>
  <c r="G918" i="10"/>
  <c r="G917" i="10"/>
  <c r="G916" i="10"/>
  <c r="G915" i="10"/>
  <c r="G914" i="10"/>
  <c r="G913" i="10"/>
  <c r="G912" i="10"/>
  <c r="G911" i="10"/>
  <c r="G910" i="10"/>
  <c r="G909" i="10"/>
  <c r="G908" i="10"/>
  <c r="G907" i="10"/>
  <c r="G906" i="10"/>
  <c r="G905" i="10"/>
  <c r="G904" i="10"/>
  <c r="G903" i="10"/>
  <c r="G902" i="10"/>
  <c r="G901" i="10"/>
  <c r="G900" i="10"/>
  <c r="G899" i="10"/>
  <c r="G898" i="10"/>
  <c r="G897" i="10"/>
  <c r="G896" i="10"/>
  <c r="G895" i="10"/>
  <c r="G894" i="10"/>
  <c r="G893" i="10"/>
  <c r="G892" i="10"/>
  <c r="G891" i="10"/>
  <c r="G890" i="10"/>
  <c r="G889" i="10"/>
  <c r="G888" i="10"/>
  <c r="G887" i="10"/>
  <c r="G886" i="10"/>
  <c r="G885" i="10"/>
  <c r="G884" i="10"/>
  <c r="G883" i="10"/>
  <c r="G882" i="10"/>
  <c r="G881" i="10"/>
  <c r="G880" i="10"/>
  <c r="G879" i="10"/>
  <c r="G878" i="10"/>
  <c r="G877" i="10"/>
  <c r="G876" i="10"/>
  <c r="G875" i="10"/>
  <c r="G874" i="10"/>
  <c r="G873" i="10"/>
  <c r="G872" i="10"/>
  <c r="G871" i="10"/>
  <c r="G870" i="10"/>
  <c r="G869" i="10"/>
  <c r="G868" i="10"/>
  <c r="G867" i="10"/>
  <c r="G866" i="10"/>
  <c r="G865" i="10"/>
  <c r="G864" i="10"/>
  <c r="G863" i="10"/>
  <c r="G862" i="10"/>
  <c r="G861" i="10"/>
  <c r="G860" i="10"/>
  <c r="G859" i="10"/>
  <c r="G858" i="10"/>
  <c r="G857" i="10"/>
  <c r="G856" i="10"/>
  <c r="G855" i="10"/>
  <c r="G854" i="10"/>
  <c r="G853" i="10"/>
  <c r="G852" i="10"/>
  <c r="G851" i="10"/>
  <c r="G850" i="10"/>
  <c r="G849" i="10"/>
  <c r="G848" i="10"/>
  <c r="G847" i="10"/>
  <c r="G846" i="10"/>
  <c r="G845" i="10"/>
  <c r="G844" i="10"/>
  <c r="G843" i="10"/>
  <c r="G842" i="10"/>
  <c r="G841" i="10"/>
  <c r="G840" i="10"/>
  <c r="G839" i="10"/>
  <c r="G838" i="10"/>
  <c r="G837" i="10"/>
  <c r="G836" i="10"/>
  <c r="G835" i="10"/>
  <c r="G834" i="10"/>
  <c r="G833" i="10"/>
  <c r="G832" i="10"/>
  <c r="G831" i="10"/>
  <c r="G830" i="10"/>
  <c r="G829" i="10"/>
  <c r="G828" i="10"/>
  <c r="G827" i="10"/>
  <c r="G826" i="10"/>
  <c r="G825" i="10"/>
  <c r="G824" i="10"/>
  <c r="G823" i="10"/>
  <c r="G822" i="10"/>
  <c r="G821" i="10"/>
  <c r="G820" i="10"/>
  <c r="G819" i="10"/>
  <c r="G818" i="10"/>
  <c r="G817" i="10"/>
  <c r="G816" i="10"/>
  <c r="G815" i="10"/>
  <c r="G814" i="10"/>
  <c r="G813" i="10"/>
  <c r="G812" i="10"/>
  <c r="G811" i="10"/>
  <c r="G810" i="10"/>
  <c r="G809" i="10"/>
  <c r="G808" i="10"/>
  <c r="G807" i="10"/>
  <c r="G806" i="10"/>
  <c r="G805" i="10"/>
  <c r="G804" i="10"/>
  <c r="G803" i="10"/>
  <c r="G802" i="10"/>
  <c r="G801" i="10"/>
  <c r="G800" i="10"/>
  <c r="G799" i="10"/>
  <c r="G798" i="10"/>
  <c r="G797" i="10"/>
  <c r="G796" i="10"/>
  <c r="G795" i="10"/>
  <c r="G794" i="10"/>
  <c r="G793" i="10"/>
  <c r="G792" i="10"/>
  <c r="G791" i="10"/>
  <c r="G790" i="10"/>
  <c r="G789" i="10"/>
  <c r="G788" i="10"/>
  <c r="G787" i="10"/>
  <c r="G786" i="10"/>
  <c r="G785" i="10"/>
  <c r="G784" i="10"/>
  <c r="G783" i="10"/>
  <c r="G782" i="10"/>
  <c r="G781" i="10"/>
  <c r="G780" i="10"/>
  <c r="G779" i="10"/>
  <c r="G778" i="10"/>
  <c r="G777" i="10"/>
  <c r="G776" i="10"/>
  <c r="G775" i="10"/>
  <c r="G774" i="10"/>
  <c r="G773" i="10"/>
  <c r="G772" i="10"/>
  <c r="G771" i="10"/>
  <c r="G770" i="10"/>
  <c r="G769" i="10"/>
  <c r="G768" i="10"/>
  <c r="G767" i="10"/>
  <c r="G766" i="10"/>
  <c r="G765" i="10"/>
  <c r="G764" i="10"/>
  <c r="G763" i="10"/>
  <c r="G762" i="10"/>
  <c r="G761" i="10"/>
  <c r="G760" i="10"/>
  <c r="G759" i="10"/>
  <c r="G758" i="10"/>
  <c r="G757" i="10"/>
  <c r="G756" i="10"/>
  <c r="G755" i="10"/>
  <c r="G754" i="10"/>
  <c r="G753" i="10"/>
  <c r="G752" i="10"/>
  <c r="G751" i="10"/>
  <c r="G750" i="10"/>
  <c r="G749" i="10"/>
  <c r="G748" i="10"/>
  <c r="G747" i="10"/>
  <c r="G746" i="10"/>
  <c r="G745" i="10"/>
  <c r="G744" i="10"/>
  <c r="G743" i="10"/>
  <c r="G742" i="10"/>
  <c r="G741" i="10"/>
  <c r="G740" i="10"/>
  <c r="G739" i="10"/>
  <c r="G738" i="10"/>
  <c r="G737" i="10"/>
  <c r="G736" i="10"/>
  <c r="G735" i="10"/>
  <c r="G734" i="10"/>
  <c r="G733" i="10"/>
  <c r="G732" i="10"/>
  <c r="G731" i="10"/>
  <c r="G730" i="10"/>
  <c r="G729" i="10"/>
  <c r="G728" i="10"/>
  <c r="G727" i="10"/>
  <c r="G726" i="10"/>
  <c r="G725" i="10"/>
  <c r="G724" i="10"/>
  <c r="G723" i="10"/>
  <c r="G722" i="10"/>
  <c r="G721" i="10"/>
  <c r="G720" i="10"/>
  <c r="G719" i="10"/>
  <c r="G718" i="10"/>
  <c r="G717" i="10"/>
  <c r="G716" i="10"/>
  <c r="G715" i="10"/>
  <c r="G714" i="10"/>
  <c r="G713" i="10"/>
  <c r="G712" i="10"/>
  <c r="G711" i="10"/>
  <c r="G710" i="10"/>
  <c r="G709" i="10"/>
  <c r="G708" i="10"/>
  <c r="G707" i="10"/>
  <c r="G706" i="10"/>
  <c r="G705" i="10"/>
  <c r="G704" i="10"/>
  <c r="G703" i="10"/>
  <c r="G702" i="10"/>
  <c r="G701" i="10"/>
  <c r="G700" i="10"/>
  <c r="G699" i="10"/>
  <c r="G698" i="10"/>
  <c r="G697" i="10"/>
  <c r="G696" i="10"/>
  <c r="G695" i="10"/>
  <c r="G694" i="10"/>
  <c r="G693" i="10"/>
  <c r="G692" i="10"/>
  <c r="G691" i="10"/>
  <c r="G690" i="10"/>
  <c r="G689" i="10"/>
  <c r="G688" i="10"/>
  <c r="G687" i="10"/>
  <c r="G686" i="10"/>
  <c r="G685" i="10"/>
  <c r="G684" i="10"/>
  <c r="G683" i="10"/>
  <c r="G682" i="10"/>
  <c r="G681" i="10"/>
  <c r="G680" i="10"/>
  <c r="G679" i="10"/>
  <c r="G678" i="10"/>
  <c r="G677" i="10"/>
  <c r="G676" i="10"/>
  <c r="G675" i="10"/>
  <c r="G674" i="10"/>
  <c r="G673" i="10"/>
  <c r="G672" i="10"/>
  <c r="G671" i="10"/>
  <c r="G670" i="10"/>
  <c r="G669" i="10"/>
  <c r="G668" i="10"/>
  <c r="G667" i="10"/>
  <c r="G666" i="10"/>
  <c r="G665" i="10"/>
  <c r="G664" i="10"/>
  <c r="G663" i="10"/>
  <c r="G662" i="10"/>
  <c r="G661" i="10"/>
  <c r="G660" i="10"/>
  <c r="G659" i="10"/>
  <c r="G658" i="10"/>
  <c r="G657" i="10"/>
  <c r="G656" i="10"/>
  <c r="G655" i="10"/>
  <c r="G654" i="10"/>
  <c r="G653" i="10"/>
  <c r="G652" i="10"/>
  <c r="G651" i="10"/>
  <c r="G650" i="10"/>
  <c r="G649" i="10"/>
  <c r="G648" i="10"/>
  <c r="G647" i="10"/>
  <c r="G646" i="10"/>
  <c r="G645" i="10"/>
  <c r="G644" i="10"/>
  <c r="G643" i="10"/>
  <c r="G642" i="10"/>
  <c r="G641" i="10"/>
  <c r="G640" i="10"/>
  <c r="G639" i="10"/>
  <c r="G638" i="10"/>
  <c r="G637" i="10"/>
  <c r="G636" i="10"/>
  <c r="G635" i="10"/>
  <c r="G634" i="10"/>
  <c r="G633" i="10"/>
  <c r="G632" i="10"/>
  <c r="G631" i="10"/>
  <c r="G630" i="10"/>
  <c r="G629" i="10"/>
  <c r="G628" i="10"/>
  <c r="G627" i="10"/>
  <c r="G626" i="10"/>
  <c r="G625" i="10"/>
  <c r="G624" i="10"/>
  <c r="G623" i="10"/>
  <c r="G622" i="10"/>
  <c r="G621" i="10"/>
  <c r="G620" i="10"/>
  <c r="G619" i="10"/>
  <c r="G618" i="10"/>
  <c r="G617" i="10"/>
  <c r="G616" i="10"/>
  <c r="G615" i="10"/>
  <c r="G614" i="10"/>
  <c r="G613" i="10"/>
  <c r="G612" i="10"/>
  <c r="G611" i="10"/>
  <c r="G610" i="10"/>
  <c r="G609" i="10"/>
  <c r="G608" i="10"/>
  <c r="G607" i="10"/>
  <c r="G606" i="10"/>
  <c r="G605" i="10"/>
  <c r="G604" i="10"/>
  <c r="G603" i="10"/>
  <c r="G602" i="10"/>
  <c r="G601" i="10"/>
  <c r="G600" i="10"/>
  <c r="G599" i="10"/>
  <c r="G598" i="10"/>
  <c r="G597" i="10"/>
  <c r="G596" i="10"/>
  <c r="G595" i="10"/>
  <c r="G594" i="10"/>
  <c r="G593" i="10"/>
  <c r="G592" i="10"/>
  <c r="G591" i="10"/>
  <c r="G590" i="10"/>
  <c r="G589" i="10"/>
  <c r="G588" i="10"/>
  <c r="G587" i="10"/>
  <c r="G586" i="10"/>
  <c r="G585" i="10"/>
  <c r="G584" i="10"/>
  <c r="G583" i="10"/>
  <c r="G582" i="10"/>
  <c r="G581" i="10"/>
  <c r="G580" i="10"/>
  <c r="G579" i="10"/>
  <c r="G578" i="10"/>
  <c r="G577" i="10"/>
  <c r="G576" i="10"/>
  <c r="G575" i="10"/>
  <c r="G574" i="10"/>
  <c r="G573" i="10"/>
  <c r="G572" i="10"/>
  <c r="G571" i="10"/>
  <c r="G570" i="10"/>
  <c r="G569" i="10"/>
  <c r="G568" i="10"/>
  <c r="G567" i="10"/>
  <c r="G566" i="10"/>
  <c r="G565" i="10"/>
  <c r="G564" i="10"/>
  <c r="G563" i="10"/>
  <c r="G562" i="10"/>
  <c r="G561" i="10"/>
  <c r="G560" i="10"/>
  <c r="G559" i="10"/>
  <c r="G558" i="10"/>
  <c r="G557" i="10"/>
  <c r="G556" i="10"/>
  <c r="G555" i="10"/>
  <c r="G554" i="10"/>
  <c r="G553" i="10"/>
  <c r="G552" i="10"/>
  <c r="G551" i="10"/>
  <c r="G550" i="10"/>
  <c r="G549" i="10"/>
  <c r="G548" i="10"/>
  <c r="G547" i="10"/>
  <c r="G546" i="10"/>
  <c r="G545" i="10"/>
  <c r="G544" i="10"/>
  <c r="G543" i="10"/>
  <c r="G542" i="10"/>
  <c r="G541" i="10"/>
  <c r="G540" i="10"/>
  <c r="G539" i="10"/>
  <c r="G538" i="10"/>
  <c r="G537" i="10"/>
  <c r="G536" i="10"/>
  <c r="G535" i="10"/>
  <c r="G534" i="10"/>
  <c r="G533" i="10"/>
  <c r="G532" i="10"/>
  <c r="G531" i="10"/>
  <c r="G530" i="10"/>
  <c r="G529" i="10"/>
  <c r="G528" i="10"/>
  <c r="G527" i="10"/>
  <c r="G526" i="10"/>
  <c r="G525" i="10"/>
  <c r="G524" i="10"/>
  <c r="G523" i="10"/>
  <c r="G522" i="10"/>
  <c r="G521" i="10"/>
  <c r="G520" i="10"/>
  <c r="G519" i="10"/>
  <c r="G518" i="10"/>
  <c r="G517" i="10"/>
  <c r="G516" i="10"/>
  <c r="G515" i="10"/>
  <c r="G514" i="10"/>
  <c r="G513" i="10"/>
  <c r="G512" i="10"/>
  <c r="G511" i="10"/>
  <c r="G510" i="10"/>
  <c r="G509" i="10"/>
  <c r="G508" i="10"/>
  <c r="G507" i="10"/>
  <c r="G506" i="10"/>
  <c r="G505" i="10"/>
  <c r="G504" i="10"/>
  <c r="G503" i="10"/>
  <c r="G502" i="10"/>
  <c r="G501" i="10"/>
  <c r="G500" i="10"/>
  <c r="G499" i="10"/>
  <c r="G498" i="10"/>
  <c r="G497" i="10"/>
  <c r="G496" i="10"/>
  <c r="G495" i="10"/>
  <c r="G494" i="10"/>
  <c r="G493" i="10"/>
  <c r="G492" i="10"/>
  <c r="G491" i="10"/>
  <c r="G490" i="10"/>
  <c r="G489" i="10"/>
  <c r="G488" i="10"/>
  <c r="G487" i="10"/>
  <c r="G486" i="10"/>
  <c r="G485" i="10"/>
  <c r="G484" i="10"/>
  <c r="G483" i="10"/>
  <c r="G482" i="10"/>
  <c r="G481" i="10"/>
  <c r="G480" i="10"/>
  <c r="G479" i="10"/>
  <c r="G478" i="10"/>
  <c r="G477" i="10"/>
  <c r="G476" i="10"/>
  <c r="G475" i="10"/>
  <c r="G474" i="10"/>
  <c r="G473" i="10"/>
  <c r="G472" i="10"/>
  <c r="G471" i="10"/>
  <c r="G470" i="10"/>
  <c r="G469" i="10"/>
  <c r="G468" i="10"/>
  <c r="G467" i="10"/>
  <c r="G466" i="10"/>
  <c r="G465" i="10"/>
  <c r="G464" i="10"/>
  <c r="G463" i="10"/>
  <c r="G462" i="10"/>
  <c r="G461" i="10"/>
  <c r="G460" i="10"/>
  <c r="G459" i="10"/>
  <c r="G458" i="10"/>
  <c r="G457" i="10"/>
  <c r="G456" i="10"/>
  <c r="G455" i="10"/>
  <c r="G454" i="10"/>
  <c r="G453" i="10"/>
  <c r="G452" i="10"/>
  <c r="G451" i="10"/>
  <c r="G450" i="10"/>
  <c r="G449" i="10"/>
  <c r="G448" i="10"/>
  <c r="G447" i="10"/>
  <c r="G446" i="10"/>
  <c r="G445" i="10"/>
  <c r="G444" i="10"/>
  <c r="G443" i="10"/>
  <c r="G442" i="10"/>
  <c r="G441" i="10"/>
  <c r="G440" i="10"/>
  <c r="G439" i="10"/>
  <c r="G438" i="10"/>
  <c r="G437" i="10"/>
  <c r="G436" i="10"/>
  <c r="G435" i="10"/>
  <c r="G434" i="10"/>
  <c r="G433" i="10"/>
  <c r="G432" i="10"/>
  <c r="G431" i="10"/>
  <c r="G430" i="10"/>
  <c r="G429" i="10"/>
  <c r="G428" i="10"/>
  <c r="G427" i="10"/>
  <c r="G426" i="10"/>
  <c r="G425" i="10"/>
  <c r="G424" i="10"/>
  <c r="G423" i="10"/>
  <c r="G422" i="10"/>
  <c r="G421" i="10"/>
  <c r="G420" i="10"/>
  <c r="G419" i="10"/>
  <c r="G418" i="10"/>
  <c r="G417" i="10"/>
  <c r="G416" i="10"/>
  <c r="G415" i="10"/>
  <c r="G414" i="10"/>
  <c r="G413" i="10"/>
  <c r="G412" i="10"/>
  <c r="G411" i="10"/>
  <c r="G410" i="10"/>
  <c r="G409" i="10"/>
  <c r="G408" i="10"/>
  <c r="G407" i="10"/>
  <c r="G406" i="10"/>
  <c r="G405" i="10"/>
  <c r="G404" i="10"/>
  <c r="G403" i="10"/>
  <c r="G402" i="10"/>
  <c r="G401" i="10"/>
  <c r="G400" i="10"/>
  <c r="G399" i="10"/>
  <c r="G398" i="10"/>
  <c r="G397" i="10"/>
  <c r="G396" i="10"/>
  <c r="G395" i="10"/>
  <c r="G394" i="10"/>
  <c r="G393" i="10"/>
  <c r="G392" i="10"/>
  <c r="G391" i="10"/>
  <c r="G390" i="10"/>
  <c r="G389" i="10"/>
  <c r="G388" i="10"/>
  <c r="G387" i="10"/>
  <c r="G386" i="10"/>
  <c r="G385" i="10"/>
  <c r="G384" i="10"/>
  <c r="G383" i="10"/>
  <c r="G382" i="10"/>
  <c r="G381" i="10"/>
  <c r="G380" i="10"/>
  <c r="G379" i="10"/>
  <c r="G378" i="10"/>
  <c r="G377" i="10"/>
  <c r="G376" i="10"/>
  <c r="G375" i="10"/>
  <c r="G374" i="10"/>
  <c r="G373" i="10"/>
  <c r="G372" i="10"/>
  <c r="G371" i="10"/>
  <c r="G370" i="10"/>
  <c r="G369" i="10"/>
  <c r="G368" i="10"/>
  <c r="G367" i="10"/>
  <c r="G366" i="10"/>
  <c r="G365" i="10"/>
  <c r="G364" i="10"/>
  <c r="G363" i="10"/>
  <c r="G362" i="10"/>
  <c r="G361" i="10"/>
  <c r="G360" i="10"/>
  <c r="G359" i="10"/>
  <c r="G358" i="10"/>
  <c r="G357" i="10"/>
  <c r="G356" i="10"/>
  <c r="G355" i="10"/>
  <c r="G354" i="10"/>
  <c r="G353" i="10"/>
  <c r="G352" i="10"/>
  <c r="G351" i="10"/>
  <c r="G350" i="10"/>
  <c r="G349" i="10"/>
  <c r="G348" i="10"/>
  <c r="G347" i="10"/>
  <c r="G346" i="10"/>
  <c r="G345" i="10"/>
  <c r="G344" i="10"/>
  <c r="G343" i="10"/>
  <c r="G342" i="10"/>
  <c r="G341" i="10"/>
  <c r="G340" i="10"/>
  <c r="G339" i="10"/>
  <c r="G338" i="10"/>
  <c r="G337" i="10"/>
  <c r="G336" i="10"/>
  <c r="G335" i="10"/>
  <c r="G334" i="10"/>
  <c r="G333" i="10"/>
  <c r="G332" i="10"/>
  <c r="G331" i="10"/>
  <c r="G330" i="10"/>
  <c r="G329" i="10"/>
  <c r="G328" i="10"/>
  <c r="G327" i="10"/>
  <c r="G326" i="10"/>
  <c r="G325" i="10"/>
  <c r="G324" i="10"/>
  <c r="G323" i="10"/>
  <c r="G322" i="10"/>
  <c r="G321" i="10"/>
  <c r="G320" i="10"/>
  <c r="G319" i="10"/>
  <c r="G318" i="10"/>
  <c r="G317" i="10"/>
  <c r="G316" i="10"/>
  <c r="G315" i="10"/>
  <c r="G314" i="10"/>
  <c r="G313" i="10"/>
  <c r="G312" i="10"/>
  <c r="G311" i="10"/>
  <c r="G310" i="10"/>
  <c r="G309" i="10"/>
  <c r="G308" i="10"/>
  <c r="G307" i="10"/>
  <c r="G306" i="10"/>
  <c r="G305" i="10"/>
  <c r="G304" i="10"/>
  <c r="G303" i="10"/>
  <c r="G302" i="10"/>
  <c r="G301" i="10"/>
  <c r="G300" i="10"/>
  <c r="G299" i="10"/>
  <c r="G298" i="10"/>
  <c r="G297" i="10"/>
  <c r="G296" i="10"/>
  <c r="G295" i="10"/>
  <c r="G294" i="10"/>
  <c r="G293" i="10"/>
  <c r="G292" i="10"/>
  <c r="G291" i="10"/>
  <c r="G290" i="10"/>
  <c r="G289" i="10"/>
  <c r="G288" i="10"/>
  <c r="G287" i="10"/>
  <c r="G286" i="10"/>
  <c r="G285" i="10"/>
  <c r="G284" i="10"/>
  <c r="G283" i="10"/>
  <c r="G282" i="10"/>
  <c r="G281" i="10"/>
  <c r="G280" i="10"/>
  <c r="G279" i="10"/>
  <c r="G278" i="10"/>
  <c r="G277" i="10"/>
  <c r="G276" i="10"/>
  <c r="G275" i="10"/>
  <c r="G274" i="10"/>
  <c r="G273" i="10"/>
  <c r="G272" i="10"/>
  <c r="G271" i="10"/>
  <c r="G270" i="10"/>
  <c r="G269" i="10"/>
  <c r="G268" i="10"/>
  <c r="G267" i="10"/>
  <c r="G266" i="10"/>
  <c r="G265" i="10"/>
  <c r="G264" i="10"/>
  <c r="G263" i="10"/>
  <c r="G262" i="10"/>
  <c r="G261" i="10"/>
  <c r="G260" i="10"/>
  <c r="G259" i="10"/>
  <c r="G258" i="10"/>
  <c r="G257" i="10"/>
  <c r="G256" i="10"/>
  <c r="G255" i="10"/>
  <c r="G254" i="10"/>
  <c r="G253" i="10"/>
  <c r="G252" i="10"/>
  <c r="G251" i="10"/>
  <c r="G250" i="10"/>
  <c r="G249" i="10"/>
  <c r="G248" i="10"/>
  <c r="G247" i="10"/>
  <c r="G246" i="10"/>
  <c r="G245" i="10"/>
  <c r="G244" i="10"/>
  <c r="G243" i="10"/>
  <c r="G242" i="10"/>
  <c r="G241" i="10"/>
  <c r="G240" i="10"/>
  <c r="G239" i="10"/>
  <c r="G238" i="10"/>
  <c r="G237" i="10"/>
  <c r="G236" i="10"/>
  <c r="G235" i="10"/>
  <c r="G234" i="10"/>
  <c r="G233" i="10"/>
  <c r="G232" i="10"/>
  <c r="G231" i="10"/>
  <c r="G230" i="10"/>
  <c r="G229" i="10"/>
  <c r="G228" i="10"/>
  <c r="G227" i="10"/>
  <c r="G226" i="10"/>
  <c r="G225" i="10"/>
  <c r="G224" i="10"/>
  <c r="G223" i="10"/>
  <c r="G222" i="10"/>
  <c r="G221" i="10"/>
  <c r="G220" i="10"/>
  <c r="G219" i="10"/>
  <c r="G218" i="10"/>
  <c r="G217" i="10"/>
  <c r="G216" i="10"/>
  <c r="G215" i="10"/>
  <c r="G214" i="10"/>
  <c r="G213" i="10"/>
  <c r="G212" i="10"/>
  <c r="G211" i="10"/>
  <c r="G210" i="10"/>
  <c r="G209" i="10"/>
  <c r="G208" i="10"/>
  <c r="G207" i="10"/>
  <c r="G206" i="10"/>
  <c r="G205" i="10"/>
  <c r="G204" i="10"/>
  <c r="G203" i="10"/>
  <c r="G202" i="10"/>
  <c r="G201" i="10"/>
  <c r="G200" i="10"/>
  <c r="G199" i="10"/>
  <c r="G198" i="10"/>
  <c r="G197" i="10"/>
  <c r="G196" i="10"/>
  <c r="G195" i="10"/>
  <c r="G194" i="10"/>
  <c r="G193" i="10"/>
  <c r="G192" i="10"/>
  <c r="G191" i="10"/>
  <c r="G190" i="10"/>
  <c r="G189" i="10"/>
  <c r="G188" i="10"/>
  <c r="G187" i="10"/>
  <c r="G186" i="10"/>
  <c r="G185" i="10"/>
  <c r="G184" i="10"/>
  <c r="G183" i="10"/>
  <c r="G182" i="10"/>
  <c r="G181" i="10"/>
  <c r="G180" i="10"/>
  <c r="G179" i="10"/>
  <c r="G178" i="10"/>
  <c r="G177" i="10"/>
  <c r="G176" i="10"/>
  <c r="G175" i="10"/>
  <c r="G174" i="10"/>
  <c r="G173" i="10"/>
  <c r="G172" i="10"/>
  <c r="G171" i="10"/>
  <c r="G170" i="10"/>
  <c r="G169" i="10"/>
  <c r="G168" i="10"/>
  <c r="G167" i="10"/>
  <c r="G166" i="10"/>
  <c r="G165" i="10"/>
  <c r="G164" i="10"/>
  <c r="G163" i="10"/>
  <c r="G162" i="10"/>
  <c r="G161" i="10"/>
  <c r="G160" i="10"/>
  <c r="G159" i="10"/>
  <c r="G158" i="10"/>
  <c r="G157" i="10"/>
  <c r="G156" i="10"/>
  <c r="G155" i="10"/>
  <c r="G154" i="10"/>
  <c r="G153" i="10"/>
  <c r="G152" i="10"/>
  <c r="G151" i="10"/>
  <c r="G150" i="10"/>
  <c r="G149" i="10"/>
  <c r="G148" i="10"/>
  <c r="G147" i="10"/>
  <c r="G146" i="10"/>
  <c r="G145" i="10"/>
  <c r="G144" i="10"/>
  <c r="G143" i="10"/>
  <c r="G142" i="10"/>
  <c r="G141" i="10"/>
  <c r="G140" i="10"/>
  <c r="G139" i="10"/>
  <c r="G138" i="10"/>
  <c r="G137" i="10"/>
  <c r="G136" i="10"/>
  <c r="G135" i="10"/>
  <c r="G134" i="10"/>
  <c r="G133" i="10"/>
  <c r="G132" i="10"/>
  <c r="G131" i="10"/>
  <c r="G130" i="10"/>
  <c r="G129" i="10"/>
  <c r="G128" i="10"/>
  <c r="G127" i="10"/>
  <c r="G126" i="10"/>
  <c r="G125" i="10"/>
  <c r="G124" i="10"/>
  <c r="G123" i="10"/>
  <c r="G122" i="10"/>
  <c r="G121" i="10"/>
  <c r="G120" i="10"/>
  <c r="G119" i="10"/>
  <c r="G118" i="10"/>
  <c r="G117" i="10"/>
  <c r="G116" i="10"/>
  <c r="G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100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E25" i="5" l="1"/>
  <c r="F25" i="5" s="1"/>
  <c r="AI23" i="18" s="1"/>
  <c r="J37" i="5"/>
  <c r="AY27" i="18" s="1"/>
  <c r="I37" i="5"/>
  <c r="AU27" i="18" s="1"/>
  <c r="H37" i="5"/>
  <c r="AQ27" i="18" s="1"/>
  <c r="G37" i="5"/>
  <c r="AM27" i="18" s="1"/>
  <c r="F37" i="5"/>
  <c r="AI27" i="18" s="1"/>
  <c r="J25" i="5" l="1"/>
  <c r="AY23" i="18" s="1"/>
  <c r="I25" i="5"/>
  <c r="AU23" i="18" s="1"/>
  <c r="H25" i="5"/>
  <c r="AQ23" i="18" s="1"/>
  <c r="G25" i="5"/>
  <c r="AM23" i="18" s="1"/>
</calcChain>
</file>

<file path=xl/sharedStrings.xml><?xml version="1.0" encoding="utf-8"?>
<sst xmlns="http://schemas.openxmlformats.org/spreadsheetml/2006/main" count="12689" uniqueCount="5985">
  <si>
    <t>年</t>
    <rPh sb="0" eb="1">
      <t>ネン</t>
    </rPh>
    <phoneticPr fontId="5"/>
  </si>
  <si>
    <t>日</t>
    <rPh sb="0" eb="1">
      <t>ヒ</t>
    </rPh>
    <phoneticPr fontId="5"/>
  </si>
  <si>
    <t>申請日</t>
    <rPh sb="0" eb="3">
      <t>シンセイビ</t>
    </rPh>
    <phoneticPr fontId="5"/>
  </si>
  <si>
    <t>項目</t>
    <rPh sb="0" eb="2">
      <t>コウモク</t>
    </rPh>
    <phoneticPr fontId="5"/>
  </si>
  <si>
    <t>No.</t>
  </si>
  <si>
    <t>No.</t>
    <phoneticPr fontId="5"/>
  </si>
  <si>
    <t>生年月日</t>
    <rPh sb="0" eb="4">
      <t>セイネンガッピ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</si>
  <si>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</si>
  <si>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</si>
  <si>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和暦</t>
    <rPh sb="0" eb="2">
      <t>ワレキ</t>
    </rPh>
    <phoneticPr fontId="5"/>
  </si>
  <si>
    <t>入力変換</t>
    <rPh sb="0" eb="2">
      <t>ニュウリョク</t>
    </rPh>
    <rPh sb="2" eb="4">
      <t>ヘンカン</t>
    </rPh>
    <phoneticPr fontId="5"/>
  </si>
  <si>
    <t>入力変換</t>
    <rPh sb="0" eb="2">
      <t>ニュウリョク</t>
    </rPh>
    <rPh sb="2" eb="4">
      <t>ヘンカン</t>
    </rPh>
    <phoneticPr fontId="5"/>
  </si>
  <si>
    <t>入力内容</t>
    <rPh sb="0" eb="2">
      <t>ニュウリョク</t>
    </rPh>
    <rPh sb="2" eb="4">
      <t>ナイヨウ</t>
    </rPh>
    <phoneticPr fontId="5"/>
  </si>
  <si>
    <t>１桁目</t>
    <rPh sb="1" eb="3">
      <t>ケタメ</t>
    </rPh>
    <phoneticPr fontId="5"/>
  </si>
  <si>
    <t>２桁目</t>
    <rPh sb="1" eb="3">
      <t>ケタメ</t>
    </rPh>
    <phoneticPr fontId="5"/>
  </si>
  <si>
    <t>３桁目</t>
    <rPh sb="1" eb="3">
      <t>ケタメ</t>
    </rPh>
    <phoneticPr fontId="5"/>
  </si>
  <si>
    <t>４桁目</t>
    <rPh sb="1" eb="3">
      <t>ケタメ</t>
    </rPh>
    <phoneticPr fontId="5"/>
  </si>
  <si>
    <t>５桁目</t>
    <rPh sb="1" eb="3">
      <t>ケタメ</t>
    </rPh>
    <phoneticPr fontId="5"/>
  </si>
  <si>
    <t>６桁目</t>
    <rPh sb="1" eb="3">
      <t>ケタメ</t>
    </rPh>
    <phoneticPr fontId="5"/>
  </si>
  <si>
    <t>入力例</t>
    <rPh sb="0" eb="2">
      <t>ニュウリョク</t>
    </rPh>
    <rPh sb="2" eb="3">
      <t>レイ</t>
    </rPh>
    <phoneticPr fontId="5"/>
  </si>
  <si>
    <t/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</si>
  <si>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</si>
  <si>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</si>
  <si>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</si>
  <si>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</si>
  <si>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</si>
  <si>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</si>
  <si>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</si>
  <si>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</si>
  <si>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</si>
  <si>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</si>
  <si>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</si>
  <si>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</si>
  <si>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</si>
  <si>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</si>
  <si>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</si>
  <si>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</si>
  <si>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</si>
  <si>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</si>
  <si>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</si>
  <si>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</si>
  <si>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</si>
  <si>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</si>
  <si>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</si>
  <si>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</si>
  <si>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</si>
  <si>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</si>
  <si>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</si>
  <si>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</si>
  <si>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</si>
  <si>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</si>
  <si>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</si>
  <si>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</si>
  <si>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</si>
  <si>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</si>
  <si>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</si>
  <si>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</si>
  <si>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</si>
  <si>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</si>
  <si>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</si>
  <si>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</si>
  <si>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</si>
  <si>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</si>
  <si>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</si>
  <si>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</si>
  <si>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</si>
  <si>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</si>
  <si>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</si>
  <si>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</si>
  <si>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</si>
  <si>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</si>
  <si>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</si>
  <si>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</si>
  <si>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</si>
  <si>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</si>
  <si>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</si>
  <si>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</si>
  <si>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</si>
  <si>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</si>
  <si>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</si>
  <si>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</si>
  <si>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</si>
  <si>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</si>
  <si>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</si>
  <si>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</si>
  <si>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</si>
  <si>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</si>
  <si>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</si>
  <si>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</si>
  <si>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</si>
  <si>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</si>
  <si>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</si>
  <si>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</si>
  <si>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</si>
  <si>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</si>
  <si>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</si>
  <si>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</si>
  <si>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</si>
  <si>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</si>
  <si>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</si>
  <si>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</si>
  <si>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</si>
  <si>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</si>
  <si>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</si>
  <si>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</si>
  <si>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</si>
  <si>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</si>
  <si>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</si>
  <si>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</si>
  <si>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</si>
  <si>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</si>
  <si>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</si>
  <si>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</si>
  <si>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北海道</t>
    <phoneticPr fontId="5"/>
  </si>
  <si>
    <t>北海道</t>
  </si>
  <si>
    <t>012025</t>
  </si>
  <si>
    <t>函館市</t>
  </si>
  <si>
    <t>012033</t>
  </si>
  <si>
    <t>小樽市</t>
  </si>
  <si>
    <t>012041</t>
  </si>
  <si>
    <t>旭川市</t>
  </si>
  <si>
    <t>012050</t>
  </si>
  <si>
    <t>室蘭市</t>
  </si>
  <si>
    <t>012068</t>
  </si>
  <si>
    <t>釧路市</t>
  </si>
  <si>
    <t>012076</t>
  </si>
  <si>
    <t>帯広市</t>
  </si>
  <si>
    <t>012084</t>
  </si>
  <si>
    <t>北見市</t>
  </si>
  <si>
    <t>012092</t>
  </si>
  <si>
    <t>夕張市</t>
  </si>
  <si>
    <t>012106</t>
  </si>
  <si>
    <t>岩見沢市</t>
  </si>
  <si>
    <t>012114</t>
  </si>
  <si>
    <t>網走市</t>
  </si>
  <si>
    <t>012122</t>
  </si>
  <si>
    <t>留萌市</t>
  </si>
  <si>
    <t>012131</t>
  </si>
  <si>
    <t>苫小牧市</t>
  </si>
  <si>
    <t>012149</t>
  </si>
  <si>
    <t>稚内市</t>
  </si>
  <si>
    <t>012157</t>
  </si>
  <si>
    <t>美唄市</t>
  </si>
  <si>
    <t>012165</t>
  </si>
  <si>
    <t>芦別市</t>
  </si>
  <si>
    <t>012173</t>
  </si>
  <si>
    <t>江別市</t>
  </si>
  <si>
    <t>012181</t>
  </si>
  <si>
    <t>赤平市</t>
  </si>
  <si>
    <t>012190</t>
  </si>
  <si>
    <t>紋別市</t>
  </si>
  <si>
    <t>012203</t>
  </si>
  <si>
    <t>士別市</t>
  </si>
  <si>
    <t>012211</t>
  </si>
  <si>
    <t>名寄市</t>
  </si>
  <si>
    <t>012220</t>
  </si>
  <si>
    <t>三笠市</t>
  </si>
  <si>
    <t>012238</t>
  </si>
  <si>
    <t>根室市</t>
  </si>
  <si>
    <t>012246</t>
  </si>
  <si>
    <t>千歳市</t>
  </si>
  <si>
    <t>012254</t>
  </si>
  <si>
    <t>滝川市</t>
  </si>
  <si>
    <t>012262</t>
  </si>
  <si>
    <t>砂川市</t>
  </si>
  <si>
    <t>012271</t>
  </si>
  <si>
    <t>歌志内市</t>
  </si>
  <si>
    <t>012289</t>
  </si>
  <si>
    <t>深川市</t>
  </si>
  <si>
    <t>012297</t>
  </si>
  <si>
    <t>富良野市</t>
  </si>
  <si>
    <t>012301</t>
  </si>
  <si>
    <t>登別市</t>
  </si>
  <si>
    <t>012319</t>
  </si>
  <si>
    <t>恵庭市</t>
  </si>
  <si>
    <t>012335</t>
  </si>
  <si>
    <t>伊達市</t>
  </si>
  <si>
    <t>012343</t>
  </si>
  <si>
    <t>北広島市</t>
  </si>
  <si>
    <t>012351</t>
  </si>
  <si>
    <t>石狩市</t>
  </si>
  <si>
    <t>012360</t>
  </si>
  <si>
    <t>北斗市</t>
  </si>
  <si>
    <t>013030</t>
  </si>
  <si>
    <t>当別町</t>
  </si>
  <si>
    <t>013048</t>
  </si>
  <si>
    <t>新篠津村</t>
  </si>
  <si>
    <t>013315</t>
  </si>
  <si>
    <t>松前町</t>
  </si>
  <si>
    <t>013323</t>
  </si>
  <si>
    <t>福島町</t>
  </si>
  <si>
    <t>013331</t>
  </si>
  <si>
    <t>知内町</t>
  </si>
  <si>
    <t>013340</t>
  </si>
  <si>
    <t>木古内町</t>
  </si>
  <si>
    <t>013374</t>
  </si>
  <si>
    <t>七飯町</t>
  </si>
  <si>
    <t>013439</t>
  </si>
  <si>
    <t>鹿部町</t>
  </si>
  <si>
    <t>013455</t>
  </si>
  <si>
    <t>森町</t>
  </si>
  <si>
    <t>013463</t>
  </si>
  <si>
    <t>八雲町</t>
  </si>
  <si>
    <t>013471</t>
  </si>
  <si>
    <t>長万部町</t>
  </si>
  <si>
    <t>013617</t>
  </si>
  <si>
    <t>江差町</t>
  </si>
  <si>
    <t>013625</t>
  </si>
  <si>
    <t>上ノ国町</t>
  </si>
  <si>
    <t>013633</t>
  </si>
  <si>
    <t>厚沢部町</t>
  </si>
  <si>
    <t>013641</t>
  </si>
  <si>
    <t>乙部町</t>
  </si>
  <si>
    <t>013676</t>
  </si>
  <si>
    <t>奥尻町</t>
  </si>
  <si>
    <t>013706</t>
  </si>
  <si>
    <t>今金町</t>
  </si>
  <si>
    <t>013714</t>
  </si>
  <si>
    <t>せたな町</t>
  </si>
  <si>
    <t>013919</t>
  </si>
  <si>
    <t>島牧村</t>
  </si>
  <si>
    <t>013927</t>
  </si>
  <si>
    <t>寿都町</t>
  </si>
  <si>
    <t>013935</t>
  </si>
  <si>
    <t>黒松内町</t>
  </si>
  <si>
    <t>013943</t>
  </si>
  <si>
    <t>蘭越町</t>
  </si>
  <si>
    <t>013951</t>
  </si>
  <si>
    <t>ニセコ町</t>
  </si>
  <si>
    <t>013960</t>
  </si>
  <si>
    <t>真狩村</t>
  </si>
  <si>
    <t>013978</t>
  </si>
  <si>
    <t>留寿都村</t>
  </si>
  <si>
    <t>013986</t>
  </si>
  <si>
    <t>喜茂別町</t>
  </si>
  <si>
    <t>013994</t>
  </si>
  <si>
    <t>京極町</t>
  </si>
  <si>
    <t>014001</t>
  </si>
  <si>
    <t>倶知安町</t>
  </si>
  <si>
    <t>014010</t>
  </si>
  <si>
    <t>共和町</t>
  </si>
  <si>
    <t>014028</t>
  </si>
  <si>
    <t>岩内町</t>
  </si>
  <si>
    <t>014036</t>
  </si>
  <si>
    <t>泊村</t>
  </si>
  <si>
    <t>014044</t>
  </si>
  <si>
    <t>神恵内村</t>
  </si>
  <si>
    <t>014052</t>
  </si>
  <si>
    <t>積丹町</t>
  </si>
  <si>
    <t>014061</t>
  </si>
  <si>
    <t>古平町</t>
  </si>
  <si>
    <t>014079</t>
  </si>
  <si>
    <t>仁木町</t>
  </si>
  <si>
    <t>014087</t>
  </si>
  <si>
    <t>余市町</t>
  </si>
  <si>
    <t>014095</t>
  </si>
  <si>
    <t>赤井川村</t>
  </si>
  <si>
    <t>014231</t>
  </si>
  <si>
    <t>南幌町</t>
  </si>
  <si>
    <t>014249</t>
  </si>
  <si>
    <t>奈井江町</t>
  </si>
  <si>
    <t>014257</t>
  </si>
  <si>
    <t>上砂川町</t>
  </si>
  <si>
    <t>014273</t>
  </si>
  <si>
    <t>由仁町</t>
  </si>
  <si>
    <t>014281</t>
  </si>
  <si>
    <t>長沼町</t>
  </si>
  <si>
    <t>014290</t>
  </si>
  <si>
    <t>栗山町</t>
  </si>
  <si>
    <t>014303</t>
  </si>
  <si>
    <t>月形町</t>
  </si>
  <si>
    <t>014311</t>
  </si>
  <si>
    <t>浦臼町</t>
  </si>
  <si>
    <t>014320</t>
  </si>
  <si>
    <t>新十津川町</t>
  </si>
  <si>
    <t>014338</t>
  </si>
  <si>
    <t>妹背牛町</t>
  </si>
  <si>
    <t>014346</t>
  </si>
  <si>
    <t>秩父別町</t>
  </si>
  <si>
    <t>014362</t>
  </si>
  <si>
    <t>雨竜町</t>
  </si>
  <si>
    <t>014371</t>
  </si>
  <si>
    <t>北竜町</t>
  </si>
  <si>
    <t>014389</t>
  </si>
  <si>
    <t>沼田町</t>
  </si>
  <si>
    <t>014524</t>
  </si>
  <si>
    <t>鷹栖町</t>
  </si>
  <si>
    <t>014532</t>
  </si>
  <si>
    <t>東神楽町</t>
  </si>
  <si>
    <t>014541</t>
  </si>
  <si>
    <t>当麻町</t>
  </si>
  <si>
    <t>014559</t>
  </si>
  <si>
    <t>比布町</t>
  </si>
  <si>
    <t>014567</t>
  </si>
  <si>
    <t>愛別町</t>
  </si>
  <si>
    <t>014575</t>
  </si>
  <si>
    <t>上川町</t>
  </si>
  <si>
    <t>014583</t>
  </si>
  <si>
    <t>東川町</t>
  </si>
  <si>
    <t>014591</t>
  </si>
  <si>
    <t>美瑛町</t>
  </si>
  <si>
    <t>014605</t>
  </si>
  <si>
    <t>上富良野町</t>
  </si>
  <si>
    <t>014613</t>
  </si>
  <si>
    <t>中富良野町</t>
  </si>
  <si>
    <t>014621</t>
  </si>
  <si>
    <t>南富良野町</t>
  </si>
  <si>
    <t>014630</t>
  </si>
  <si>
    <t>占冠村</t>
  </si>
  <si>
    <t>014648</t>
  </si>
  <si>
    <t>和寒町</t>
  </si>
  <si>
    <t>014656</t>
  </si>
  <si>
    <t>剣淵町</t>
  </si>
  <si>
    <t>014681</t>
  </si>
  <si>
    <t>下川町</t>
  </si>
  <si>
    <t>014699</t>
  </si>
  <si>
    <t>美深町</t>
  </si>
  <si>
    <t>014702</t>
  </si>
  <si>
    <t>音威子府村</t>
  </si>
  <si>
    <t>014711</t>
  </si>
  <si>
    <t>中川町</t>
  </si>
  <si>
    <t>014729</t>
  </si>
  <si>
    <t>幌加内町</t>
  </si>
  <si>
    <t>014818</t>
  </si>
  <si>
    <t>増毛町</t>
  </si>
  <si>
    <t>014826</t>
  </si>
  <si>
    <t>小平町</t>
  </si>
  <si>
    <t>014834</t>
  </si>
  <si>
    <t>苫前町</t>
  </si>
  <si>
    <t>014842</t>
  </si>
  <si>
    <t>羽幌町</t>
  </si>
  <si>
    <t>014851</t>
  </si>
  <si>
    <t>初山別村</t>
  </si>
  <si>
    <t>014869</t>
  </si>
  <si>
    <t>遠別町</t>
  </si>
  <si>
    <t>014877</t>
  </si>
  <si>
    <t>天塩町</t>
  </si>
  <si>
    <t>015113</t>
  </si>
  <si>
    <t>猿払村</t>
  </si>
  <si>
    <t>015121</t>
  </si>
  <si>
    <t>浜頓別町</t>
  </si>
  <si>
    <t>015130</t>
  </si>
  <si>
    <t>中頓別町</t>
  </si>
  <si>
    <t>015148</t>
  </si>
  <si>
    <t>枝幸町</t>
  </si>
  <si>
    <t>015164</t>
  </si>
  <si>
    <t>豊富町</t>
  </si>
  <si>
    <t>015172</t>
  </si>
  <si>
    <t>礼文町</t>
  </si>
  <si>
    <t>015181</t>
  </si>
  <si>
    <t>利尻町</t>
  </si>
  <si>
    <t>015199</t>
  </si>
  <si>
    <t>利尻富士町</t>
  </si>
  <si>
    <t>015202</t>
  </si>
  <si>
    <t>幌延町</t>
  </si>
  <si>
    <t>015431</t>
  </si>
  <si>
    <t>美幌町</t>
  </si>
  <si>
    <t>015440</t>
  </si>
  <si>
    <t>津別町</t>
  </si>
  <si>
    <t>015458</t>
  </si>
  <si>
    <t>斜里町</t>
  </si>
  <si>
    <t>015466</t>
  </si>
  <si>
    <t>清里町</t>
  </si>
  <si>
    <t>015474</t>
  </si>
  <si>
    <t>小清水町</t>
  </si>
  <si>
    <t>015491</t>
  </si>
  <si>
    <t>訓子府町</t>
  </si>
  <si>
    <t>015504</t>
  </si>
  <si>
    <t>置戸町</t>
  </si>
  <si>
    <t>015521</t>
  </si>
  <si>
    <t>佐呂間町</t>
  </si>
  <si>
    <t>015555</t>
  </si>
  <si>
    <t>遠軽町</t>
  </si>
  <si>
    <t>015598</t>
  </si>
  <si>
    <t>湧別町</t>
  </si>
  <si>
    <t>015601</t>
  </si>
  <si>
    <t>滝上町</t>
  </si>
  <si>
    <t>015610</t>
  </si>
  <si>
    <t>興部町</t>
  </si>
  <si>
    <t>015628</t>
  </si>
  <si>
    <t>西興部村</t>
  </si>
  <si>
    <t>015636</t>
  </si>
  <si>
    <t>雄武町</t>
  </si>
  <si>
    <t>015644</t>
  </si>
  <si>
    <t>大空町</t>
  </si>
  <si>
    <t>015717</t>
  </si>
  <si>
    <t>豊浦町</t>
  </si>
  <si>
    <t>015750</t>
  </si>
  <si>
    <t>壮瞥町</t>
  </si>
  <si>
    <t>015784</t>
  </si>
  <si>
    <t>白老町</t>
  </si>
  <si>
    <t>015814</t>
  </si>
  <si>
    <t>厚真町</t>
  </si>
  <si>
    <t>015849</t>
  </si>
  <si>
    <t>洞爺湖町</t>
  </si>
  <si>
    <t>015857</t>
  </si>
  <si>
    <t>安平町</t>
  </si>
  <si>
    <t>015865</t>
  </si>
  <si>
    <t>むかわ町</t>
  </si>
  <si>
    <t>016012</t>
  </si>
  <si>
    <t>日高町</t>
  </si>
  <si>
    <t>016021</t>
  </si>
  <si>
    <t>平取町</t>
  </si>
  <si>
    <t>016047</t>
  </si>
  <si>
    <t>新冠町</t>
  </si>
  <si>
    <t>016071</t>
  </si>
  <si>
    <t>浦河町</t>
  </si>
  <si>
    <t>016080</t>
  </si>
  <si>
    <t>様似町</t>
  </si>
  <si>
    <t>016098</t>
  </si>
  <si>
    <t>えりも町</t>
  </si>
  <si>
    <t>016101</t>
  </si>
  <si>
    <t>新ひだか町</t>
  </si>
  <si>
    <t>016314</t>
  </si>
  <si>
    <t>音更町</t>
  </si>
  <si>
    <t>016322</t>
  </si>
  <si>
    <t>士幌町</t>
  </si>
  <si>
    <t>016331</t>
  </si>
  <si>
    <t>上士幌町</t>
  </si>
  <si>
    <t>016349</t>
  </si>
  <si>
    <t>鹿追町</t>
  </si>
  <si>
    <t>016357</t>
  </si>
  <si>
    <t>新得町</t>
  </si>
  <si>
    <t>016365</t>
  </si>
  <si>
    <t>清水町</t>
  </si>
  <si>
    <t>016373</t>
  </si>
  <si>
    <t>芽室町</t>
  </si>
  <si>
    <t>016381</t>
  </si>
  <si>
    <t>中札内村</t>
  </si>
  <si>
    <t>016390</t>
  </si>
  <si>
    <t>更別村</t>
  </si>
  <si>
    <t>016411</t>
  </si>
  <si>
    <t>大樹町</t>
  </si>
  <si>
    <t>016420</t>
  </si>
  <si>
    <t>広尾町</t>
  </si>
  <si>
    <t>016438</t>
  </si>
  <si>
    <t>幕別町</t>
  </si>
  <si>
    <t>016446</t>
  </si>
  <si>
    <t>池田町</t>
  </si>
  <si>
    <t>016454</t>
  </si>
  <si>
    <t>豊頃町</t>
  </si>
  <si>
    <t>016462</t>
  </si>
  <si>
    <t>本別町</t>
  </si>
  <si>
    <t>016471</t>
  </si>
  <si>
    <t>足寄町</t>
  </si>
  <si>
    <t>016489</t>
  </si>
  <si>
    <t>陸別町</t>
  </si>
  <si>
    <t>016497</t>
  </si>
  <si>
    <t>浦幌町</t>
  </si>
  <si>
    <t>016616</t>
  </si>
  <si>
    <t>釧路町</t>
  </si>
  <si>
    <t>016624</t>
  </si>
  <si>
    <t>厚岸町</t>
  </si>
  <si>
    <t>016632</t>
  </si>
  <si>
    <t>浜中町</t>
  </si>
  <si>
    <t>016641</t>
  </si>
  <si>
    <t>標茶町</t>
  </si>
  <si>
    <t>016659</t>
  </si>
  <si>
    <t>弟子屈町</t>
  </si>
  <si>
    <t>016675</t>
  </si>
  <si>
    <t>鶴居村</t>
  </si>
  <si>
    <t>016683</t>
  </si>
  <si>
    <t>白糠町</t>
  </si>
  <si>
    <t>016918</t>
  </si>
  <si>
    <t>別海町</t>
    <phoneticPr fontId="5"/>
  </si>
  <si>
    <t>016926</t>
  </si>
  <si>
    <t>中標津町</t>
  </si>
  <si>
    <t>016934</t>
  </si>
  <si>
    <t>標津町</t>
  </si>
  <si>
    <t>016942</t>
  </si>
  <si>
    <t>羅臼町</t>
  </si>
  <si>
    <t>016951</t>
    <phoneticPr fontId="5"/>
  </si>
  <si>
    <t>色丹村</t>
    <rPh sb="0" eb="3">
      <t>シコタンムラ</t>
    </rPh>
    <phoneticPr fontId="5"/>
  </si>
  <si>
    <t>016969</t>
    <phoneticPr fontId="5"/>
  </si>
  <si>
    <t>泊村</t>
    <rPh sb="0" eb="2">
      <t>トマリムラ</t>
    </rPh>
    <phoneticPr fontId="5"/>
  </si>
  <si>
    <t>016977</t>
    <phoneticPr fontId="5"/>
  </si>
  <si>
    <t>留夜別村</t>
    <phoneticPr fontId="5"/>
  </si>
  <si>
    <t>016985</t>
    <phoneticPr fontId="5"/>
  </si>
  <si>
    <t>留別村</t>
    <phoneticPr fontId="5"/>
  </si>
  <si>
    <t>016993</t>
    <phoneticPr fontId="5"/>
  </si>
  <si>
    <t>紗那村</t>
    <phoneticPr fontId="5"/>
  </si>
  <si>
    <t>017001</t>
    <phoneticPr fontId="5"/>
  </si>
  <si>
    <t>蘂取村</t>
    <phoneticPr fontId="5"/>
  </si>
  <si>
    <t>022012</t>
  </si>
  <si>
    <t>青森市</t>
  </si>
  <si>
    <t>022021</t>
  </si>
  <si>
    <t>弘前市</t>
  </si>
  <si>
    <t>022039</t>
  </si>
  <si>
    <t>八戸市</t>
  </si>
  <si>
    <t>022047</t>
  </si>
  <si>
    <t>黒石市</t>
  </si>
  <si>
    <t>022055</t>
  </si>
  <si>
    <t>五所川原市</t>
  </si>
  <si>
    <t>022063</t>
  </si>
  <si>
    <t>十和田市</t>
  </si>
  <si>
    <t>022071</t>
  </si>
  <si>
    <t>三沢市</t>
  </si>
  <si>
    <t>022080</t>
  </si>
  <si>
    <t>むつ市</t>
  </si>
  <si>
    <t>022098</t>
  </si>
  <si>
    <t>つがる市</t>
  </si>
  <si>
    <t>022101</t>
  </si>
  <si>
    <t>平川市</t>
  </si>
  <si>
    <t>023019</t>
  </si>
  <si>
    <t>平内町</t>
  </si>
  <si>
    <t>023035</t>
  </si>
  <si>
    <t>今別町</t>
  </si>
  <si>
    <t>023043</t>
  </si>
  <si>
    <t>蓬田村</t>
  </si>
  <si>
    <t>023078</t>
  </si>
  <si>
    <t>外ヶ浜町</t>
  </si>
  <si>
    <t>023213</t>
  </si>
  <si>
    <t>鰺ヶ沢町</t>
  </si>
  <si>
    <t>023230</t>
  </si>
  <si>
    <t>深浦町</t>
  </si>
  <si>
    <t>023434</t>
  </si>
  <si>
    <t>西目屋村</t>
  </si>
  <si>
    <t>023612</t>
  </si>
  <si>
    <t>藤崎町</t>
  </si>
  <si>
    <t>023621</t>
  </si>
  <si>
    <t>大鰐町</t>
  </si>
  <si>
    <t>023671</t>
  </si>
  <si>
    <t>田舎館村</t>
  </si>
  <si>
    <t>023817</t>
  </si>
  <si>
    <t>板柳町</t>
  </si>
  <si>
    <t>023841</t>
  </si>
  <si>
    <t>鶴田町</t>
  </si>
  <si>
    <t>023876</t>
  </si>
  <si>
    <t>中泊町</t>
  </si>
  <si>
    <t>024015</t>
  </si>
  <si>
    <t>野辺地町</t>
  </si>
  <si>
    <t>024023</t>
  </si>
  <si>
    <t>七戸町</t>
  </si>
  <si>
    <t>024058</t>
  </si>
  <si>
    <t>六戸町</t>
  </si>
  <si>
    <t>024066</t>
  </si>
  <si>
    <t>横浜町</t>
  </si>
  <si>
    <t>024082</t>
  </si>
  <si>
    <t>東北町</t>
  </si>
  <si>
    <t>024112</t>
  </si>
  <si>
    <t>六ヶ所村</t>
  </si>
  <si>
    <t>024121</t>
  </si>
  <si>
    <t>おいらせ町</t>
  </si>
  <si>
    <t>024236</t>
  </si>
  <si>
    <t>大間町</t>
  </si>
  <si>
    <t>024244</t>
  </si>
  <si>
    <t>東通村</t>
  </si>
  <si>
    <t>024252</t>
  </si>
  <si>
    <t>風間浦村</t>
  </si>
  <si>
    <t>024261</t>
  </si>
  <si>
    <t>佐井村</t>
  </si>
  <si>
    <t>024414</t>
  </si>
  <si>
    <t>三戸町</t>
  </si>
  <si>
    <t>024422</t>
  </si>
  <si>
    <t>五戸町</t>
  </si>
  <si>
    <t>024431</t>
  </si>
  <si>
    <t>田子町</t>
  </si>
  <si>
    <t>024457</t>
  </si>
  <si>
    <t>南部町</t>
  </si>
  <si>
    <t>024465</t>
  </si>
  <si>
    <t>階上町</t>
  </si>
  <si>
    <t>024503</t>
  </si>
  <si>
    <t>新郷村</t>
  </si>
  <si>
    <t>032018</t>
  </si>
  <si>
    <t>盛岡市</t>
  </si>
  <si>
    <t>032026</t>
  </si>
  <si>
    <t>宮古市</t>
  </si>
  <si>
    <t>032034</t>
  </si>
  <si>
    <t>大船渡市</t>
  </si>
  <si>
    <t>032051</t>
  </si>
  <si>
    <t>花巻市</t>
  </si>
  <si>
    <t>032069</t>
  </si>
  <si>
    <t>北上市</t>
  </si>
  <si>
    <t>032077</t>
  </si>
  <si>
    <t>久慈市</t>
  </si>
  <si>
    <t>032085</t>
  </si>
  <si>
    <t>遠野市</t>
  </si>
  <si>
    <t>032093</t>
  </si>
  <si>
    <t>一関市</t>
  </si>
  <si>
    <t>032107</t>
  </si>
  <si>
    <t>陸前高田市</t>
  </si>
  <si>
    <t>032115</t>
  </si>
  <si>
    <t>釜石市</t>
  </si>
  <si>
    <t>032131</t>
  </si>
  <si>
    <t>二戸市</t>
  </si>
  <si>
    <t>032140</t>
  </si>
  <si>
    <t>八幡平市</t>
  </si>
  <si>
    <t>032158</t>
  </si>
  <si>
    <t>奥州市</t>
  </si>
  <si>
    <t>032166</t>
    <phoneticPr fontId="5"/>
  </si>
  <si>
    <t>滝沢市</t>
    <rPh sb="2" eb="3">
      <t>シ</t>
    </rPh>
    <phoneticPr fontId="5"/>
  </si>
  <si>
    <t>033014</t>
  </si>
  <si>
    <t>雫石町</t>
  </si>
  <si>
    <t>033022</t>
  </si>
  <si>
    <t>葛巻町</t>
  </si>
  <si>
    <t>033031</t>
  </si>
  <si>
    <t>岩手町</t>
  </si>
  <si>
    <t>033219</t>
  </si>
  <si>
    <t>紫波町</t>
  </si>
  <si>
    <t>033227</t>
  </si>
  <si>
    <t>矢巾町</t>
  </si>
  <si>
    <t>033669</t>
  </si>
  <si>
    <t>西和賀町</t>
  </si>
  <si>
    <t>033812</t>
  </si>
  <si>
    <t>金ケ崎町</t>
  </si>
  <si>
    <t>034029</t>
  </si>
  <si>
    <t>平泉町</t>
  </si>
  <si>
    <t>034410</t>
  </si>
  <si>
    <t>住田町</t>
  </si>
  <si>
    <t>034614</t>
  </si>
  <si>
    <t>大槌町</t>
  </si>
  <si>
    <t>034827</t>
  </si>
  <si>
    <t>山田町</t>
  </si>
  <si>
    <t>034835</t>
  </si>
  <si>
    <t>岩泉町</t>
  </si>
  <si>
    <t>034843</t>
  </si>
  <si>
    <t>田野畑村</t>
  </si>
  <si>
    <t>034851</t>
  </si>
  <si>
    <t>普代村</t>
  </si>
  <si>
    <t>035017</t>
  </si>
  <si>
    <t>軽米町</t>
  </si>
  <si>
    <t>035033</t>
  </si>
  <si>
    <t>野田村</t>
  </si>
  <si>
    <t>035068</t>
  </si>
  <si>
    <t>九戸村</t>
  </si>
  <si>
    <t>035076</t>
  </si>
  <si>
    <t>洋野町</t>
  </si>
  <si>
    <t>035246</t>
  </si>
  <si>
    <t>一戸町</t>
  </si>
  <si>
    <t>042021</t>
  </si>
  <si>
    <t>石巻市</t>
  </si>
  <si>
    <t>042030</t>
  </si>
  <si>
    <t>塩竈市</t>
  </si>
  <si>
    <t>042056</t>
  </si>
  <si>
    <t>気仙沼市</t>
  </si>
  <si>
    <t>042064</t>
  </si>
  <si>
    <t>白石市</t>
  </si>
  <si>
    <t>042072</t>
  </si>
  <si>
    <t>名取市</t>
  </si>
  <si>
    <t>042081</t>
  </si>
  <si>
    <t>角田市</t>
  </si>
  <si>
    <t>042099</t>
  </si>
  <si>
    <t>多賀城市</t>
  </si>
  <si>
    <t>042111</t>
  </si>
  <si>
    <t>岩沼市</t>
  </si>
  <si>
    <t>042129</t>
  </si>
  <si>
    <t>登米市</t>
  </si>
  <si>
    <t>042137</t>
  </si>
  <si>
    <t>栗原市</t>
  </si>
  <si>
    <t>042145</t>
  </si>
  <si>
    <t>東松島市</t>
  </si>
  <si>
    <t>042153</t>
  </si>
  <si>
    <t>大崎市</t>
  </si>
  <si>
    <t>042161</t>
    <phoneticPr fontId="5"/>
  </si>
  <si>
    <t>富谷市</t>
    <rPh sb="2" eb="3">
      <t>シ</t>
    </rPh>
    <phoneticPr fontId="5"/>
  </si>
  <si>
    <t>043010</t>
  </si>
  <si>
    <t>蔵王町</t>
  </si>
  <si>
    <t>043028</t>
  </si>
  <si>
    <t>七ヶ宿町</t>
  </si>
  <si>
    <t>043214</t>
  </si>
  <si>
    <t>大河原町</t>
  </si>
  <si>
    <t>043222</t>
  </si>
  <si>
    <t>村田町</t>
  </si>
  <si>
    <t>043231</t>
  </si>
  <si>
    <t>柴田町</t>
  </si>
  <si>
    <t>043249</t>
  </si>
  <si>
    <t>川崎町</t>
  </si>
  <si>
    <t>043419</t>
  </si>
  <si>
    <t>丸森町</t>
  </si>
  <si>
    <t>043613</t>
  </si>
  <si>
    <t>亘理町</t>
  </si>
  <si>
    <t>043621</t>
  </si>
  <si>
    <t>山元町</t>
  </si>
  <si>
    <t>044016</t>
  </si>
  <si>
    <t>松島町</t>
  </si>
  <si>
    <t>044041</t>
  </si>
  <si>
    <t>七ヶ浜町</t>
  </si>
  <si>
    <t>044067</t>
  </si>
  <si>
    <t>利府町</t>
  </si>
  <si>
    <t>044211</t>
  </si>
  <si>
    <t>大和町</t>
  </si>
  <si>
    <t>044229</t>
  </si>
  <si>
    <t>大郷町</t>
  </si>
  <si>
    <t>044245</t>
  </si>
  <si>
    <t>大衡村</t>
  </si>
  <si>
    <t>044440</t>
  </si>
  <si>
    <t>色麻町</t>
  </si>
  <si>
    <t>044458</t>
  </si>
  <si>
    <t>加美町</t>
  </si>
  <si>
    <t>045012</t>
  </si>
  <si>
    <t>涌谷町</t>
  </si>
  <si>
    <t>045055</t>
  </si>
  <si>
    <t>美里町</t>
  </si>
  <si>
    <t>045811</t>
  </si>
  <si>
    <t>女川町</t>
  </si>
  <si>
    <t>046060</t>
  </si>
  <si>
    <t>南三陸町</t>
  </si>
  <si>
    <t>052019</t>
  </si>
  <si>
    <t>秋田市</t>
  </si>
  <si>
    <t>052027</t>
  </si>
  <si>
    <t>能代市</t>
  </si>
  <si>
    <t>052035</t>
  </si>
  <si>
    <t>横手市</t>
  </si>
  <si>
    <t>052043</t>
  </si>
  <si>
    <t>大館市</t>
  </si>
  <si>
    <t>052060</t>
  </si>
  <si>
    <t>男鹿市</t>
  </si>
  <si>
    <t>052078</t>
  </si>
  <si>
    <t>湯沢市</t>
  </si>
  <si>
    <t>052094</t>
  </si>
  <si>
    <t>鹿角市</t>
  </si>
  <si>
    <t>052108</t>
  </si>
  <si>
    <t>由利本荘市</t>
  </si>
  <si>
    <t>052116</t>
  </si>
  <si>
    <t>潟上市</t>
  </si>
  <si>
    <t>052124</t>
  </si>
  <si>
    <t>大仙市</t>
  </si>
  <si>
    <t>052132</t>
  </si>
  <si>
    <t>北秋田市</t>
  </si>
  <si>
    <t>052141</t>
  </si>
  <si>
    <t>にかほ市</t>
  </si>
  <si>
    <t>052159</t>
  </si>
  <si>
    <t>仙北市</t>
  </si>
  <si>
    <t>053031</t>
  </si>
  <si>
    <t>小坂町</t>
  </si>
  <si>
    <t>053279</t>
  </si>
  <si>
    <t>上小阿仁村</t>
  </si>
  <si>
    <t>053465</t>
  </si>
  <si>
    <t>藤里町</t>
  </si>
  <si>
    <t>053481</t>
  </si>
  <si>
    <t>三種町</t>
  </si>
  <si>
    <t>053490</t>
  </si>
  <si>
    <t>八峰町</t>
  </si>
  <si>
    <t>053619</t>
  </si>
  <si>
    <t>五城目町</t>
  </si>
  <si>
    <t>053635</t>
  </si>
  <si>
    <t>八郎潟町</t>
  </si>
  <si>
    <t>053660</t>
  </si>
  <si>
    <t>井川町</t>
  </si>
  <si>
    <t>053686</t>
  </si>
  <si>
    <t>大潟村</t>
  </si>
  <si>
    <t>054348</t>
  </si>
  <si>
    <t>美郷町</t>
  </si>
  <si>
    <t>054631</t>
  </si>
  <si>
    <t>羽後町</t>
  </si>
  <si>
    <t>054640</t>
  </si>
  <si>
    <t>東成瀬村</t>
  </si>
  <si>
    <t>062014</t>
  </si>
  <si>
    <t>山形市</t>
  </si>
  <si>
    <t>062022</t>
  </si>
  <si>
    <t>米沢市</t>
  </si>
  <si>
    <t>062031</t>
  </si>
  <si>
    <t>鶴岡市</t>
  </si>
  <si>
    <t>062049</t>
  </si>
  <si>
    <t>酒田市</t>
  </si>
  <si>
    <t>062057</t>
  </si>
  <si>
    <t>新庄市</t>
  </si>
  <si>
    <t>062065</t>
  </si>
  <si>
    <t>寒河江市</t>
  </si>
  <si>
    <t>062073</t>
  </si>
  <si>
    <t>上山市</t>
  </si>
  <si>
    <t>062081</t>
  </si>
  <si>
    <t>村山市</t>
  </si>
  <si>
    <t>062090</t>
  </si>
  <si>
    <t>長井市</t>
  </si>
  <si>
    <t>062103</t>
  </si>
  <si>
    <t>天童市</t>
  </si>
  <si>
    <t>062111</t>
  </si>
  <si>
    <t>東根市</t>
  </si>
  <si>
    <t>062120</t>
  </si>
  <si>
    <t>尾花沢市</t>
  </si>
  <si>
    <t>062138</t>
  </si>
  <si>
    <t>南陽市</t>
  </si>
  <si>
    <t>063011</t>
  </si>
  <si>
    <t>山辺町</t>
  </si>
  <si>
    <t>063029</t>
  </si>
  <si>
    <t>中山町</t>
  </si>
  <si>
    <t>063215</t>
  </si>
  <si>
    <t>河北町</t>
  </si>
  <si>
    <t>063223</t>
  </si>
  <si>
    <t>西川町</t>
  </si>
  <si>
    <t>063231</t>
  </si>
  <si>
    <t>朝日町</t>
  </si>
  <si>
    <t>063240</t>
  </si>
  <si>
    <t>大江町</t>
  </si>
  <si>
    <t>063410</t>
  </si>
  <si>
    <t>大石田町</t>
  </si>
  <si>
    <t>063614</t>
  </si>
  <si>
    <t>金山町</t>
  </si>
  <si>
    <t>063622</t>
  </si>
  <si>
    <t>最上町</t>
  </si>
  <si>
    <t>063631</t>
  </si>
  <si>
    <t>舟形町</t>
  </si>
  <si>
    <t>063649</t>
  </si>
  <si>
    <t>真室川町</t>
  </si>
  <si>
    <t>063657</t>
  </si>
  <si>
    <t>大蔵村</t>
  </si>
  <si>
    <t>063665</t>
  </si>
  <si>
    <t>鮭川村</t>
  </si>
  <si>
    <t>063673</t>
  </si>
  <si>
    <t>戸沢村</t>
  </si>
  <si>
    <t>063819</t>
  </si>
  <si>
    <t>高畠町</t>
  </si>
  <si>
    <t>063827</t>
  </si>
  <si>
    <t>川西町</t>
  </si>
  <si>
    <t>064017</t>
  </si>
  <si>
    <t>小国町</t>
  </si>
  <si>
    <t>064025</t>
  </si>
  <si>
    <t>白鷹町</t>
  </si>
  <si>
    <t>064033</t>
  </si>
  <si>
    <t>飯豊町</t>
  </si>
  <si>
    <t>064262</t>
  </si>
  <si>
    <t>三川町</t>
  </si>
  <si>
    <t>064289</t>
  </si>
  <si>
    <t>庄内町</t>
  </si>
  <si>
    <t>064611</t>
  </si>
  <si>
    <t>遊佐町</t>
  </si>
  <si>
    <t>072010</t>
  </si>
  <si>
    <t>福島市</t>
  </si>
  <si>
    <t>072028</t>
  </si>
  <si>
    <t>会津若松市</t>
  </si>
  <si>
    <t>072036</t>
  </si>
  <si>
    <t>郡山市</t>
  </si>
  <si>
    <t>072044</t>
  </si>
  <si>
    <t>いわき市</t>
  </si>
  <si>
    <t>072052</t>
  </si>
  <si>
    <t>白河市</t>
  </si>
  <si>
    <t>072079</t>
  </si>
  <si>
    <t>須賀川市</t>
  </si>
  <si>
    <t>072087</t>
  </si>
  <si>
    <t>喜多方市</t>
  </si>
  <si>
    <t>072095</t>
  </si>
  <si>
    <t>相馬市</t>
  </si>
  <si>
    <t>072109</t>
  </si>
  <si>
    <t>二本松市</t>
  </si>
  <si>
    <t>072117</t>
  </si>
  <si>
    <t>田村市</t>
  </si>
  <si>
    <t>072125</t>
  </si>
  <si>
    <t>南相馬市</t>
  </si>
  <si>
    <t>072133</t>
  </si>
  <si>
    <t>072141</t>
  </si>
  <si>
    <t>本宮市</t>
  </si>
  <si>
    <t>073016</t>
  </si>
  <si>
    <t>桑折町</t>
  </si>
  <si>
    <t>073032</t>
  </si>
  <si>
    <t>国見町</t>
  </si>
  <si>
    <t>073083</t>
  </si>
  <si>
    <t>川俣町</t>
  </si>
  <si>
    <t>073229</t>
  </si>
  <si>
    <t>大玉村</t>
  </si>
  <si>
    <t>073423</t>
  </si>
  <si>
    <t>鏡石町</t>
  </si>
  <si>
    <t>073440</t>
  </si>
  <si>
    <t>天栄村</t>
  </si>
  <si>
    <t>073628</t>
  </si>
  <si>
    <t>下郷町</t>
  </si>
  <si>
    <t>073644</t>
  </si>
  <si>
    <t>檜枝岐村</t>
  </si>
  <si>
    <t>073679</t>
  </si>
  <si>
    <t>只見町</t>
  </si>
  <si>
    <t>073687</t>
  </si>
  <si>
    <t>南会津町</t>
  </si>
  <si>
    <t>074021</t>
  </si>
  <si>
    <t>北塩原村</t>
  </si>
  <si>
    <t>074055</t>
  </si>
  <si>
    <t>西会津町</t>
  </si>
  <si>
    <t>074071</t>
  </si>
  <si>
    <t>磐梯町</t>
  </si>
  <si>
    <t>074080</t>
  </si>
  <si>
    <t>猪苗代町</t>
  </si>
  <si>
    <t>074217</t>
  </si>
  <si>
    <t>会津坂下町</t>
  </si>
  <si>
    <t>074225</t>
  </si>
  <si>
    <t>湯川村</t>
  </si>
  <si>
    <t>074233</t>
  </si>
  <si>
    <t>柳津町</t>
  </si>
  <si>
    <t>074446</t>
  </si>
  <si>
    <t>三島町</t>
  </si>
  <si>
    <t>074454</t>
  </si>
  <si>
    <t>074462</t>
  </si>
  <si>
    <t>昭和村</t>
  </si>
  <si>
    <t>074471</t>
  </si>
  <si>
    <t>会津美里町</t>
  </si>
  <si>
    <t>074616</t>
  </si>
  <si>
    <t>西郷村</t>
  </si>
  <si>
    <t>074641</t>
  </si>
  <si>
    <t>泉崎村</t>
  </si>
  <si>
    <t>074659</t>
  </si>
  <si>
    <t>中島村</t>
  </si>
  <si>
    <t>074667</t>
  </si>
  <si>
    <t>矢吹町</t>
  </si>
  <si>
    <t>074811</t>
  </si>
  <si>
    <t>棚倉町</t>
  </si>
  <si>
    <t>074829</t>
  </si>
  <si>
    <t>矢祭町</t>
  </si>
  <si>
    <t>074837</t>
  </si>
  <si>
    <t>塙町</t>
  </si>
  <si>
    <t>074845</t>
  </si>
  <si>
    <t>鮫川村</t>
  </si>
  <si>
    <t>075019</t>
  </si>
  <si>
    <t>石川町</t>
  </si>
  <si>
    <t>075027</t>
  </si>
  <si>
    <t>玉川村</t>
  </si>
  <si>
    <t>075035</t>
  </si>
  <si>
    <t>平田村</t>
  </si>
  <si>
    <t>075043</t>
  </si>
  <si>
    <t>浅川町</t>
  </si>
  <si>
    <t>075051</t>
  </si>
  <si>
    <t>古殿町</t>
  </si>
  <si>
    <t>075213</t>
  </si>
  <si>
    <t>三春町</t>
  </si>
  <si>
    <t>075221</t>
  </si>
  <si>
    <t>小野町</t>
  </si>
  <si>
    <t>075418</t>
  </si>
  <si>
    <t>広野町</t>
  </si>
  <si>
    <t>075426</t>
  </si>
  <si>
    <t>楢葉町</t>
  </si>
  <si>
    <t>075434</t>
  </si>
  <si>
    <t>富岡町</t>
  </si>
  <si>
    <t>075442</t>
  </si>
  <si>
    <t>川内村</t>
  </si>
  <si>
    <t>075451</t>
  </si>
  <si>
    <t>大熊町</t>
  </si>
  <si>
    <t>075469</t>
  </si>
  <si>
    <t>双葉町</t>
  </si>
  <si>
    <t>075477</t>
  </si>
  <si>
    <t>浪江町</t>
  </si>
  <si>
    <t>075485</t>
  </si>
  <si>
    <t>葛尾村</t>
  </si>
  <si>
    <t>075612</t>
  </si>
  <si>
    <t>新地町</t>
  </si>
  <si>
    <t>075647</t>
  </si>
  <si>
    <t>飯舘村</t>
  </si>
  <si>
    <t>082015</t>
  </si>
  <si>
    <t>水戸市</t>
  </si>
  <si>
    <t>082023</t>
  </si>
  <si>
    <t>日立市</t>
  </si>
  <si>
    <t>082031</t>
  </si>
  <si>
    <t>土浦市</t>
  </si>
  <si>
    <t>082040</t>
  </si>
  <si>
    <t>古河市</t>
  </si>
  <si>
    <t>082058</t>
  </si>
  <si>
    <t>石岡市</t>
  </si>
  <si>
    <t>082074</t>
  </si>
  <si>
    <t>結城市</t>
  </si>
  <si>
    <t>082082</t>
  </si>
  <si>
    <t>龍ケ崎市</t>
  </si>
  <si>
    <t>082104</t>
  </si>
  <si>
    <t>下妻市</t>
  </si>
  <si>
    <t>082112</t>
  </si>
  <si>
    <t>常総市</t>
  </si>
  <si>
    <t>082121</t>
  </si>
  <si>
    <t>常陸太田市</t>
  </si>
  <si>
    <t>082147</t>
  </si>
  <si>
    <t>高萩市</t>
  </si>
  <si>
    <t>082155</t>
  </si>
  <si>
    <t>北茨城市</t>
  </si>
  <si>
    <t>082163</t>
  </si>
  <si>
    <t>笠間市</t>
  </si>
  <si>
    <t>082171</t>
  </si>
  <si>
    <t>取手市</t>
  </si>
  <si>
    <t>082198</t>
  </si>
  <si>
    <t>牛久市</t>
  </si>
  <si>
    <t>082201</t>
  </si>
  <si>
    <t>つくば市</t>
  </si>
  <si>
    <t>082210</t>
  </si>
  <si>
    <t>ひたちなか市</t>
  </si>
  <si>
    <t>082228</t>
  </si>
  <si>
    <t>鹿嶋市</t>
  </si>
  <si>
    <t>082236</t>
  </si>
  <si>
    <t>潮来市</t>
  </si>
  <si>
    <t>082244</t>
  </si>
  <si>
    <t>守谷市</t>
  </si>
  <si>
    <t>082252</t>
  </si>
  <si>
    <t>常陸大宮市</t>
  </si>
  <si>
    <t>082261</t>
  </si>
  <si>
    <t>那珂市</t>
  </si>
  <si>
    <t>082279</t>
  </si>
  <si>
    <t>筑西市</t>
  </si>
  <si>
    <t>082287</t>
  </si>
  <si>
    <t>坂東市</t>
  </si>
  <si>
    <t>082295</t>
  </si>
  <si>
    <t>稲敷市</t>
  </si>
  <si>
    <t>082309</t>
  </si>
  <si>
    <t>かすみがうら市</t>
  </si>
  <si>
    <t>082317</t>
  </si>
  <si>
    <t>桜川市</t>
  </si>
  <si>
    <t>082325</t>
  </si>
  <si>
    <t>神栖市</t>
  </si>
  <si>
    <t>082333</t>
  </si>
  <si>
    <t>行方市</t>
  </si>
  <si>
    <t>082341</t>
  </si>
  <si>
    <t>鉾田市</t>
  </si>
  <si>
    <t>082350</t>
  </si>
  <si>
    <t>つくばみらい市</t>
  </si>
  <si>
    <t>082368</t>
  </si>
  <si>
    <t>小美玉市</t>
  </si>
  <si>
    <t>083020</t>
  </si>
  <si>
    <t>茨城町</t>
  </si>
  <si>
    <t>083097</t>
  </si>
  <si>
    <t>大洗町</t>
  </si>
  <si>
    <t>083101</t>
  </si>
  <si>
    <t>城里町</t>
  </si>
  <si>
    <t>083411</t>
  </si>
  <si>
    <t>東海村</t>
  </si>
  <si>
    <t>083640</t>
  </si>
  <si>
    <t>大子町</t>
  </si>
  <si>
    <t>084425</t>
  </si>
  <si>
    <t>美浦村</t>
  </si>
  <si>
    <t>084433</t>
  </si>
  <si>
    <t>阿見町</t>
  </si>
  <si>
    <t>084476</t>
  </si>
  <si>
    <t>河内町</t>
  </si>
  <si>
    <t>085219</t>
  </si>
  <si>
    <t>八千代町</t>
  </si>
  <si>
    <t>085421</t>
  </si>
  <si>
    <t>五霞町</t>
  </si>
  <si>
    <t>085464</t>
  </si>
  <si>
    <t>境町</t>
  </si>
  <si>
    <t>085642</t>
  </si>
  <si>
    <t>利根町</t>
  </si>
  <si>
    <t>092011</t>
  </si>
  <si>
    <t>宇都宮市</t>
  </si>
  <si>
    <t>092029</t>
  </si>
  <si>
    <t>足利市</t>
  </si>
  <si>
    <t>092037</t>
  </si>
  <si>
    <t>栃木市</t>
  </si>
  <si>
    <t>092045</t>
  </si>
  <si>
    <t>佐野市</t>
  </si>
  <si>
    <t>092053</t>
  </si>
  <si>
    <t>鹿沼市</t>
  </si>
  <si>
    <t>092061</t>
  </si>
  <si>
    <t>日光市</t>
  </si>
  <si>
    <t>092088</t>
  </si>
  <si>
    <t>小山市</t>
  </si>
  <si>
    <t>092096</t>
  </si>
  <si>
    <t>真岡市</t>
  </si>
  <si>
    <t>092100</t>
  </si>
  <si>
    <t>大田原市</t>
  </si>
  <si>
    <t>092118</t>
  </si>
  <si>
    <t>矢板市</t>
  </si>
  <si>
    <t>092134</t>
  </si>
  <si>
    <t>那須塩原市</t>
  </si>
  <si>
    <t>092142</t>
  </si>
  <si>
    <t>さくら市</t>
  </si>
  <si>
    <t>092151</t>
  </si>
  <si>
    <t>那須烏山市</t>
  </si>
  <si>
    <t>092169</t>
  </si>
  <si>
    <t>下野市</t>
  </si>
  <si>
    <t>093017</t>
  </si>
  <si>
    <t>上三川町</t>
  </si>
  <si>
    <t>093424</t>
  </si>
  <si>
    <t>益子町</t>
  </si>
  <si>
    <t>093432</t>
  </si>
  <si>
    <t>茂木町</t>
  </si>
  <si>
    <t>093441</t>
  </si>
  <si>
    <t>市貝町</t>
  </si>
  <si>
    <t>093459</t>
  </si>
  <si>
    <t>芳賀町</t>
  </si>
  <si>
    <t>093611</t>
  </si>
  <si>
    <t>壬生町</t>
  </si>
  <si>
    <t>093645</t>
  </si>
  <si>
    <t>野木町</t>
  </si>
  <si>
    <t>093840</t>
  </si>
  <si>
    <t>塩谷町</t>
  </si>
  <si>
    <t>093866</t>
  </si>
  <si>
    <t>高根沢町</t>
  </si>
  <si>
    <t>094072</t>
  </si>
  <si>
    <t>那須町</t>
  </si>
  <si>
    <t>094111</t>
  </si>
  <si>
    <t>那珂川町</t>
  </si>
  <si>
    <t>102016</t>
  </si>
  <si>
    <t>前橋市</t>
  </si>
  <si>
    <t>102024</t>
  </si>
  <si>
    <t>高崎市</t>
  </si>
  <si>
    <t>102032</t>
  </si>
  <si>
    <t>桐生市</t>
  </si>
  <si>
    <t>102041</t>
  </si>
  <si>
    <t>伊勢崎市</t>
  </si>
  <si>
    <t>102059</t>
  </si>
  <si>
    <t>太田市</t>
  </si>
  <si>
    <t>102067</t>
  </si>
  <si>
    <t>沼田市</t>
  </si>
  <si>
    <t>102075</t>
  </si>
  <si>
    <t>館林市</t>
  </si>
  <si>
    <t>102083</t>
  </si>
  <si>
    <t>渋川市</t>
  </si>
  <si>
    <t>102091</t>
  </si>
  <si>
    <t>藤岡市</t>
  </si>
  <si>
    <t>102105</t>
  </si>
  <si>
    <t>富岡市</t>
  </si>
  <si>
    <t>102113</t>
  </si>
  <si>
    <t>安中市</t>
  </si>
  <si>
    <t>102121</t>
  </si>
  <si>
    <t>みどり市</t>
  </si>
  <si>
    <t>103446</t>
  </si>
  <si>
    <t>榛東村</t>
  </si>
  <si>
    <t>103454</t>
  </si>
  <si>
    <t>吉岡町</t>
  </si>
  <si>
    <t>103667</t>
  </si>
  <si>
    <t>上野村</t>
  </si>
  <si>
    <t>103675</t>
  </si>
  <si>
    <t>神流町</t>
  </si>
  <si>
    <t>103829</t>
  </si>
  <si>
    <t>下仁田町</t>
  </si>
  <si>
    <t>103837</t>
  </si>
  <si>
    <t>南牧村</t>
  </si>
  <si>
    <t>103845</t>
  </si>
  <si>
    <t>甘楽町</t>
  </si>
  <si>
    <t>104213</t>
  </si>
  <si>
    <t>中之条町</t>
  </si>
  <si>
    <t>104248</t>
  </si>
  <si>
    <t>長野原町</t>
  </si>
  <si>
    <t>104256</t>
  </si>
  <si>
    <t>嬬恋村</t>
  </si>
  <si>
    <t>104264</t>
  </si>
  <si>
    <t>草津町</t>
  </si>
  <si>
    <t>104281</t>
  </si>
  <si>
    <t>高山村</t>
  </si>
  <si>
    <t>104299</t>
  </si>
  <si>
    <t>東吾妻町</t>
  </si>
  <si>
    <t>104434</t>
  </si>
  <si>
    <t>片品村</t>
  </si>
  <si>
    <t>104442</t>
  </si>
  <si>
    <t>川場村</t>
  </si>
  <si>
    <t>104485</t>
  </si>
  <si>
    <t>104493</t>
  </si>
  <si>
    <t>みなかみ町</t>
  </si>
  <si>
    <t>104647</t>
  </si>
  <si>
    <t>玉村町</t>
  </si>
  <si>
    <t>105210</t>
  </si>
  <si>
    <t>板倉町</t>
  </si>
  <si>
    <t>105228</t>
  </si>
  <si>
    <t>明和町</t>
  </si>
  <si>
    <t>105236</t>
  </si>
  <si>
    <t>千代田町</t>
  </si>
  <si>
    <t>105244</t>
  </si>
  <si>
    <t>大泉町</t>
  </si>
  <si>
    <t>105252</t>
  </si>
  <si>
    <t>邑楽町</t>
  </si>
  <si>
    <t>埼玉県</t>
    <phoneticPr fontId="5"/>
  </si>
  <si>
    <t>112011</t>
  </si>
  <si>
    <t>川越市</t>
  </si>
  <si>
    <t>112020</t>
  </si>
  <si>
    <t>熊谷市</t>
  </si>
  <si>
    <t>112038</t>
  </si>
  <si>
    <t>川口市</t>
  </si>
  <si>
    <t>112062</t>
  </si>
  <si>
    <t>行田市</t>
  </si>
  <si>
    <t>112071</t>
  </si>
  <si>
    <t>秩父市</t>
  </si>
  <si>
    <t>112089</t>
  </si>
  <si>
    <t>所沢市</t>
  </si>
  <si>
    <t>112097</t>
  </si>
  <si>
    <t>飯能市</t>
  </si>
  <si>
    <t>112101</t>
  </si>
  <si>
    <t>加須市</t>
  </si>
  <si>
    <t>112119</t>
  </si>
  <si>
    <t>本庄市</t>
  </si>
  <si>
    <t>112127</t>
  </si>
  <si>
    <t>東松山市</t>
  </si>
  <si>
    <t>112143</t>
  </si>
  <si>
    <t>春日部市</t>
  </si>
  <si>
    <t>112151</t>
  </si>
  <si>
    <t>狭山市</t>
  </si>
  <si>
    <t>112160</t>
  </si>
  <si>
    <t>羽生市</t>
  </si>
  <si>
    <t>112178</t>
  </si>
  <si>
    <t>鴻巣市</t>
  </si>
  <si>
    <t>112186</t>
  </si>
  <si>
    <t>深谷市</t>
  </si>
  <si>
    <t>112194</t>
  </si>
  <si>
    <t>上尾市</t>
  </si>
  <si>
    <t>112216</t>
  </si>
  <si>
    <t>草加市</t>
  </si>
  <si>
    <t>112224</t>
  </si>
  <si>
    <t>越谷市</t>
  </si>
  <si>
    <t>112232</t>
  </si>
  <si>
    <t>蕨市</t>
  </si>
  <si>
    <t>112241</t>
  </si>
  <si>
    <t>戸田市</t>
  </si>
  <si>
    <t>112259</t>
  </si>
  <si>
    <t>入間市</t>
  </si>
  <si>
    <t>112275</t>
  </si>
  <si>
    <t>朝霞市</t>
  </si>
  <si>
    <t>112283</t>
  </si>
  <si>
    <t>志木市</t>
  </si>
  <si>
    <t>112291</t>
  </si>
  <si>
    <t>和光市</t>
  </si>
  <si>
    <t>112305</t>
  </si>
  <si>
    <t>新座市</t>
  </si>
  <si>
    <t>112313</t>
  </si>
  <si>
    <t>桶川市</t>
  </si>
  <si>
    <t>112321</t>
  </si>
  <si>
    <t>久喜市</t>
  </si>
  <si>
    <t>112330</t>
  </si>
  <si>
    <t>北本市</t>
  </si>
  <si>
    <t>112348</t>
  </si>
  <si>
    <t>八潮市</t>
  </si>
  <si>
    <t>112356</t>
  </si>
  <si>
    <t>富士見市</t>
  </si>
  <si>
    <t>112372</t>
  </si>
  <si>
    <t>三郷市</t>
  </si>
  <si>
    <t>112381</t>
  </si>
  <si>
    <t>蓮田市</t>
  </si>
  <si>
    <t>112399</t>
  </si>
  <si>
    <t>坂戸市</t>
  </si>
  <si>
    <t>112402</t>
  </si>
  <si>
    <t>幸手市</t>
  </si>
  <si>
    <t>112411</t>
  </si>
  <si>
    <t>鶴ヶ島市</t>
  </si>
  <si>
    <t>112429</t>
  </si>
  <si>
    <t>日高市</t>
  </si>
  <si>
    <t>112437</t>
  </si>
  <si>
    <t>吉川市</t>
  </si>
  <si>
    <t>112453</t>
  </si>
  <si>
    <t>ふじみ野市</t>
  </si>
  <si>
    <t>112461</t>
    <phoneticPr fontId="5"/>
  </si>
  <si>
    <t>白岡市</t>
    <rPh sb="0" eb="2">
      <t>シラオカ</t>
    </rPh>
    <rPh sb="2" eb="3">
      <t>シ</t>
    </rPh>
    <phoneticPr fontId="5"/>
  </si>
  <si>
    <t>113018</t>
  </si>
  <si>
    <t>伊奈町</t>
  </si>
  <si>
    <t>113247</t>
  </si>
  <si>
    <t>三芳町</t>
  </si>
  <si>
    <t>113263</t>
  </si>
  <si>
    <t>毛呂山町</t>
  </si>
  <si>
    <t>113271</t>
  </si>
  <si>
    <t>越生町</t>
  </si>
  <si>
    <t>113417</t>
  </si>
  <si>
    <t>滑川町</t>
  </si>
  <si>
    <t>113425</t>
  </si>
  <si>
    <t>嵐山町</t>
  </si>
  <si>
    <t>113433</t>
  </si>
  <si>
    <t>小川町</t>
  </si>
  <si>
    <t>113468</t>
  </si>
  <si>
    <t>川島町</t>
  </si>
  <si>
    <t>113476</t>
  </si>
  <si>
    <t>吉見町</t>
  </si>
  <si>
    <t>113484</t>
  </si>
  <si>
    <t>鳩山町</t>
  </si>
  <si>
    <t>113492</t>
  </si>
  <si>
    <t>ときがわ町</t>
  </si>
  <si>
    <t>113611</t>
  </si>
  <si>
    <t>横瀬町</t>
  </si>
  <si>
    <t>113620</t>
  </si>
  <si>
    <t>皆野町</t>
  </si>
  <si>
    <t>113638</t>
  </si>
  <si>
    <t>長瀞町</t>
  </si>
  <si>
    <t>113654</t>
  </si>
  <si>
    <t>小鹿野町</t>
  </si>
  <si>
    <t>113697</t>
  </si>
  <si>
    <t>東秩父村</t>
  </si>
  <si>
    <t>113816</t>
  </si>
  <si>
    <t>113832</t>
  </si>
  <si>
    <t>神川町</t>
  </si>
  <si>
    <t>113859</t>
  </si>
  <si>
    <t>上里町</t>
  </si>
  <si>
    <t>114081</t>
  </si>
  <si>
    <t>寄居町</t>
  </si>
  <si>
    <t>114421</t>
  </si>
  <si>
    <t>宮代町</t>
  </si>
  <si>
    <t>114642</t>
  </si>
  <si>
    <t>杉戸町</t>
  </si>
  <si>
    <t>114651</t>
  </si>
  <si>
    <t>松伏町</t>
  </si>
  <si>
    <t>122025</t>
  </si>
  <si>
    <t>銚子市</t>
  </si>
  <si>
    <t>122033</t>
  </si>
  <si>
    <t>市川市</t>
  </si>
  <si>
    <t>122041</t>
  </si>
  <si>
    <t>船橋市</t>
  </si>
  <si>
    <t>122050</t>
  </si>
  <si>
    <t>館山市</t>
  </si>
  <si>
    <t>122068</t>
  </si>
  <si>
    <t>木更津市</t>
  </si>
  <si>
    <t>122076</t>
  </si>
  <si>
    <t>松戸市</t>
  </si>
  <si>
    <t>122084</t>
  </si>
  <si>
    <t>野田市</t>
  </si>
  <si>
    <t>122106</t>
  </si>
  <si>
    <t>茂原市</t>
  </si>
  <si>
    <t>122114</t>
  </si>
  <si>
    <t>成田市</t>
  </si>
  <si>
    <t>122122</t>
  </si>
  <si>
    <t>佐倉市</t>
  </si>
  <si>
    <t>122131</t>
  </si>
  <si>
    <t>東金市</t>
  </si>
  <si>
    <t>122157</t>
  </si>
  <si>
    <t>旭市</t>
  </si>
  <si>
    <t>122165</t>
  </si>
  <si>
    <t>習志野市</t>
  </si>
  <si>
    <t>122173</t>
  </si>
  <si>
    <t>柏市</t>
  </si>
  <si>
    <t>122181</t>
  </si>
  <si>
    <t>勝浦市</t>
  </si>
  <si>
    <t>122190</t>
  </si>
  <si>
    <t>市原市</t>
  </si>
  <si>
    <t>122203</t>
  </si>
  <si>
    <t>流山市</t>
  </si>
  <si>
    <t>122211</t>
  </si>
  <si>
    <t>八千代市</t>
  </si>
  <si>
    <t>122220</t>
  </si>
  <si>
    <t>我孫子市</t>
  </si>
  <si>
    <t>122238</t>
  </si>
  <si>
    <t>鴨川市</t>
  </si>
  <si>
    <t>122246</t>
  </si>
  <si>
    <t>鎌ケ谷市</t>
  </si>
  <si>
    <t>122254</t>
  </si>
  <si>
    <t>君津市</t>
  </si>
  <si>
    <t>122262</t>
  </si>
  <si>
    <t>富津市</t>
  </si>
  <si>
    <t>122271</t>
  </si>
  <si>
    <t>浦安市</t>
  </si>
  <si>
    <t>122289</t>
  </si>
  <si>
    <t>四街道市</t>
  </si>
  <si>
    <t>122297</t>
  </si>
  <si>
    <t>袖ケ浦市</t>
  </si>
  <si>
    <t>122301</t>
  </si>
  <si>
    <t>八街市</t>
  </si>
  <si>
    <t>122319</t>
  </si>
  <si>
    <t>印西市</t>
  </si>
  <si>
    <t>122327</t>
  </si>
  <si>
    <t>白井市</t>
  </si>
  <si>
    <t>122335</t>
  </si>
  <si>
    <t>富里市</t>
  </si>
  <si>
    <t>122343</t>
  </si>
  <si>
    <t>南房総市</t>
  </si>
  <si>
    <t>122351</t>
  </si>
  <si>
    <t>匝瑳市</t>
  </si>
  <si>
    <t>122360</t>
  </si>
  <si>
    <t>香取市</t>
  </si>
  <si>
    <t>122378</t>
  </si>
  <si>
    <t>山武市</t>
  </si>
  <si>
    <t>122386</t>
  </si>
  <si>
    <t>いすみ市</t>
  </si>
  <si>
    <t>122394</t>
    <phoneticPr fontId="5"/>
  </si>
  <si>
    <t>大網白里市</t>
    <rPh sb="4" eb="5">
      <t>シ</t>
    </rPh>
    <phoneticPr fontId="5"/>
  </si>
  <si>
    <t>123226</t>
  </si>
  <si>
    <t>酒々井町</t>
  </si>
  <si>
    <t>123293</t>
  </si>
  <si>
    <t>栄町</t>
  </si>
  <si>
    <t>123421</t>
  </si>
  <si>
    <t>神崎町</t>
  </si>
  <si>
    <t>123471</t>
  </si>
  <si>
    <t>多古町</t>
  </si>
  <si>
    <t>123498</t>
  </si>
  <si>
    <t>東庄町</t>
  </si>
  <si>
    <t>124036</t>
  </si>
  <si>
    <t>九十九里町</t>
  </si>
  <si>
    <t>124095</t>
  </si>
  <si>
    <t>芝山町</t>
  </si>
  <si>
    <t>124109</t>
  </si>
  <si>
    <t>横芝光町</t>
  </si>
  <si>
    <t>124214</t>
  </si>
  <si>
    <t>一宮町</t>
  </si>
  <si>
    <t>124222</t>
  </si>
  <si>
    <t>睦沢町</t>
  </si>
  <si>
    <t>124231</t>
  </si>
  <si>
    <t>長生村</t>
  </si>
  <si>
    <t>124249</t>
  </si>
  <si>
    <t>白子町</t>
  </si>
  <si>
    <t>124265</t>
  </si>
  <si>
    <t>長柄町</t>
  </si>
  <si>
    <t>124273</t>
  </si>
  <si>
    <t>長南町</t>
  </si>
  <si>
    <t>124419</t>
  </si>
  <si>
    <t>大多喜町</t>
  </si>
  <si>
    <t>124435</t>
  </si>
  <si>
    <t>御宿町</t>
  </si>
  <si>
    <t>124630</t>
  </si>
  <si>
    <t>鋸南町</t>
  </si>
  <si>
    <t>131016</t>
  </si>
  <si>
    <t>千代田区</t>
  </si>
  <si>
    <t>131024</t>
  </si>
  <si>
    <t>中央区</t>
  </si>
  <si>
    <t>131032</t>
  </si>
  <si>
    <t>港区</t>
  </si>
  <si>
    <t>131041</t>
  </si>
  <si>
    <t>新宿区</t>
  </si>
  <si>
    <t>131059</t>
  </si>
  <si>
    <t>文京区</t>
  </si>
  <si>
    <t>131067</t>
  </si>
  <si>
    <t>台東区</t>
  </si>
  <si>
    <t>131075</t>
  </si>
  <si>
    <t>墨田区</t>
  </si>
  <si>
    <t>131083</t>
  </si>
  <si>
    <t>江東区</t>
  </si>
  <si>
    <t>131091</t>
  </si>
  <si>
    <t>品川区</t>
  </si>
  <si>
    <t>131105</t>
  </si>
  <si>
    <t>目黒区</t>
  </si>
  <si>
    <t>131113</t>
  </si>
  <si>
    <t>大田区</t>
  </si>
  <si>
    <t>131121</t>
  </si>
  <si>
    <t>世田谷区</t>
  </si>
  <si>
    <t>131130</t>
  </si>
  <si>
    <t>渋谷区</t>
  </si>
  <si>
    <t>131148</t>
  </si>
  <si>
    <t>中野区</t>
  </si>
  <si>
    <t>131156</t>
  </si>
  <si>
    <t>杉並区</t>
  </si>
  <si>
    <t>131164</t>
  </si>
  <si>
    <t>豊島区</t>
  </si>
  <si>
    <t>131172</t>
  </si>
  <si>
    <t>北区</t>
  </si>
  <si>
    <t>131181</t>
  </si>
  <si>
    <t>荒川区</t>
  </si>
  <si>
    <t>131199</t>
  </si>
  <si>
    <t>板橋区</t>
  </si>
  <si>
    <t>131202</t>
  </si>
  <si>
    <t>練馬区</t>
  </si>
  <si>
    <t>131211</t>
  </si>
  <si>
    <t>足立区</t>
  </si>
  <si>
    <t>131229</t>
  </si>
  <si>
    <t>葛飾区</t>
  </si>
  <si>
    <t>131237</t>
  </si>
  <si>
    <t>江戸川区</t>
  </si>
  <si>
    <t>132012</t>
  </si>
  <si>
    <t>八王子市</t>
  </si>
  <si>
    <t>132021</t>
  </si>
  <si>
    <t>立川市</t>
  </si>
  <si>
    <t>132039</t>
  </si>
  <si>
    <t>武蔵野市</t>
  </si>
  <si>
    <t>132047</t>
  </si>
  <si>
    <t>三鷹市</t>
  </si>
  <si>
    <t>132055</t>
  </si>
  <si>
    <t>青梅市</t>
  </si>
  <si>
    <t>132063</t>
  </si>
  <si>
    <t>府中市</t>
  </si>
  <si>
    <t>132071</t>
  </si>
  <si>
    <t>昭島市</t>
  </si>
  <si>
    <t>132080</t>
  </si>
  <si>
    <t>調布市</t>
  </si>
  <si>
    <t>132098</t>
  </si>
  <si>
    <t>町田市</t>
  </si>
  <si>
    <t>132101</t>
  </si>
  <si>
    <t>小金井市</t>
  </si>
  <si>
    <t>132110</t>
  </si>
  <si>
    <t>小平市</t>
  </si>
  <si>
    <t>132128</t>
  </si>
  <si>
    <t>日野市</t>
  </si>
  <si>
    <t>132136</t>
  </si>
  <si>
    <t>東村山市</t>
  </si>
  <si>
    <t>132144</t>
  </si>
  <si>
    <t>国分寺市</t>
  </si>
  <si>
    <t>132152</t>
  </si>
  <si>
    <t>国立市</t>
  </si>
  <si>
    <t>132187</t>
  </si>
  <si>
    <t>福生市</t>
  </si>
  <si>
    <t>132195</t>
  </si>
  <si>
    <t>狛江市</t>
  </si>
  <si>
    <t>132209</t>
  </si>
  <si>
    <t>東大和市</t>
  </si>
  <si>
    <t>132217</t>
  </si>
  <si>
    <t>清瀬市</t>
  </si>
  <si>
    <t>132225</t>
  </si>
  <si>
    <t>東久留米市</t>
  </si>
  <si>
    <t>132233</t>
  </si>
  <si>
    <t>武蔵村山市</t>
  </si>
  <si>
    <t>132241</t>
  </si>
  <si>
    <t>多摩市</t>
  </si>
  <si>
    <t>132250</t>
  </si>
  <si>
    <t>稲城市</t>
  </si>
  <si>
    <t>132276</t>
  </si>
  <si>
    <t>羽村市</t>
  </si>
  <si>
    <t>132284</t>
  </si>
  <si>
    <t>あきる野市</t>
  </si>
  <si>
    <t>132292</t>
  </si>
  <si>
    <t>西東京市</t>
  </si>
  <si>
    <t>133035</t>
  </si>
  <si>
    <t>瑞穂町</t>
  </si>
  <si>
    <t>133051</t>
  </si>
  <si>
    <t>日の出町</t>
  </si>
  <si>
    <t>133078</t>
  </si>
  <si>
    <t>檜原村</t>
  </si>
  <si>
    <t>133086</t>
  </si>
  <si>
    <t>奥多摩町</t>
  </si>
  <si>
    <t>133612</t>
  </si>
  <si>
    <t>大島町</t>
  </si>
  <si>
    <t>133621</t>
  </si>
  <si>
    <t>利島村</t>
  </si>
  <si>
    <t>133639</t>
  </si>
  <si>
    <t>新島村</t>
  </si>
  <si>
    <t>133647</t>
  </si>
  <si>
    <t>神津島村</t>
  </si>
  <si>
    <t>133817</t>
  </si>
  <si>
    <t>三宅村</t>
  </si>
  <si>
    <t>133825</t>
  </si>
  <si>
    <t>御蔵島村</t>
  </si>
  <si>
    <t>134015</t>
  </si>
  <si>
    <t>八丈町</t>
  </si>
  <si>
    <t>134023</t>
  </si>
  <si>
    <t>青ヶ島村</t>
  </si>
  <si>
    <t>134210</t>
  </si>
  <si>
    <t>小笠原村</t>
  </si>
  <si>
    <t>142018</t>
  </si>
  <si>
    <t>横須賀市</t>
  </si>
  <si>
    <t>142034</t>
  </si>
  <si>
    <t>平塚市</t>
  </si>
  <si>
    <t>142042</t>
  </si>
  <si>
    <t>鎌倉市</t>
  </si>
  <si>
    <t>142051</t>
  </si>
  <si>
    <t>藤沢市</t>
  </si>
  <si>
    <t>142069</t>
  </si>
  <si>
    <t>小田原市</t>
  </si>
  <si>
    <t>142077</t>
  </si>
  <si>
    <t>茅ヶ崎市</t>
  </si>
  <si>
    <t>142085</t>
  </si>
  <si>
    <t>逗子市</t>
  </si>
  <si>
    <t>142107</t>
  </si>
  <si>
    <t>三浦市</t>
  </si>
  <si>
    <t>142115</t>
  </si>
  <si>
    <t>秦野市</t>
  </si>
  <si>
    <t>142123</t>
  </si>
  <si>
    <t>厚木市</t>
  </si>
  <si>
    <t>142131</t>
  </si>
  <si>
    <t>大和市</t>
  </si>
  <si>
    <t>142140</t>
  </si>
  <si>
    <t>伊勢原市</t>
  </si>
  <si>
    <t>142158</t>
  </si>
  <si>
    <t>海老名市</t>
  </si>
  <si>
    <t>142166</t>
  </si>
  <si>
    <t>座間市</t>
  </si>
  <si>
    <t>142174</t>
  </si>
  <si>
    <t>南足柄市</t>
  </si>
  <si>
    <t>142182</t>
  </si>
  <si>
    <t>綾瀬市</t>
  </si>
  <si>
    <t>143014</t>
  </si>
  <si>
    <t>葉山町</t>
  </si>
  <si>
    <t>143219</t>
  </si>
  <si>
    <t>寒川町</t>
  </si>
  <si>
    <t>143413</t>
  </si>
  <si>
    <t>大磯町</t>
  </si>
  <si>
    <t>143421</t>
  </si>
  <si>
    <t>二宮町</t>
  </si>
  <si>
    <t>143618</t>
  </si>
  <si>
    <t>中井町</t>
  </si>
  <si>
    <t>143626</t>
  </si>
  <si>
    <t>大井町</t>
  </si>
  <si>
    <t>143634</t>
  </si>
  <si>
    <t>松田町</t>
  </si>
  <si>
    <t>143642</t>
  </si>
  <si>
    <t>山北町</t>
  </si>
  <si>
    <t>143669</t>
  </si>
  <si>
    <t>開成町</t>
  </si>
  <si>
    <t>143821</t>
  </si>
  <si>
    <t>箱根町</t>
  </si>
  <si>
    <t>143839</t>
  </si>
  <si>
    <t>真鶴町</t>
  </si>
  <si>
    <t>143847</t>
  </si>
  <si>
    <t>湯河原町</t>
  </si>
  <si>
    <t>144011</t>
  </si>
  <si>
    <t>愛川町</t>
  </si>
  <si>
    <t>144029</t>
  </si>
  <si>
    <t>清川村</t>
  </si>
  <si>
    <t>152021</t>
  </si>
  <si>
    <t>長岡市</t>
  </si>
  <si>
    <t>152048</t>
  </si>
  <si>
    <t>三条市</t>
  </si>
  <si>
    <t>152056</t>
  </si>
  <si>
    <t>柏崎市</t>
  </si>
  <si>
    <t>152064</t>
  </si>
  <si>
    <t>新発田市</t>
  </si>
  <si>
    <t>152081</t>
  </si>
  <si>
    <t>小千谷市</t>
  </si>
  <si>
    <t>152099</t>
  </si>
  <si>
    <t>加茂市</t>
  </si>
  <si>
    <t>152102</t>
  </si>
  <si>
    <t>十日町市</t>
  </si>
  <si>
    <t>152111</t>
  </si>
  <si>
    <t>見附市</t>
  </si>
  <si>
    <t>152129</t>
  </si>
  <si>
    <t>村上市</t>
  </si>
  <si>
    <t>152137</t>
  </si>
  <si>
    <t>燕市</t>
  </si>
  <si>
    <t>152161</t>
  </si>
  <si>
    <t>糸魚川市</t>
  </si>
  <si>
    <t>152170</t>
  </si>
  <si>
    <t>妙高市</t>
  </si>
  <si>
    <t>152188</t>
  </si>
  <si>
    <t>五泉市</t>
  </si>
  <si>
    <t>152226</t>
  </si>
  <si>
    <t>上越市</t>
  </si>
  <si>
    <t>152234</t>
  </si>
  <si>
    <t>阿賀野市</t>
  </si>
  <si>
    <t>152242</t>
  </si>
  <si>
    <t>佐渡市</t>
  </si>
  <si>
    <t>152251</t>
  </si>
  <si>
    <t>魚沼市</t>
  </si>
  <si>
    <t>152269</t>
  </si>
  <si>
    <t>南魚沼市</t>
  </si>
  <si>
    <t>152277</t>
  </si>
  <si>
    <t>胎内市</t>
  </si>
  <si>
    <t>153079</t>
  </si>
  <si>
    <t>聖籠町</t>
  </si>
  <si>
    <t>153427</t>
  </si>
  <si>
    <t>弥彦村</t>
  </si>
  <si>
    <t>153613</t>
  </si>
  <si>
    <t>田上町</t>
  </si>
  <si>
    <t>153851</t>
  </si>
  <si>
    <t>阿賀町</t>
  </si>
  <si>
    <t>154059</t>
  </si>
  <si>
    <t>出雲崎町</t>
  </si>
  <si>
    <t>154610</t>
  </si>
  <si>
    <t>湯沢町</t>
  </si>
  <si>
    <t>154822</t>
  </si>
  <si>
    <t>津南町</t>
  </si>
  <si>
    <t>155047</t>
  </si>
  <si>
    <t>刈羽村</t>
  </si>
  <si>
    <t>155811</t>
  </si>
  <si>
    <t>関川村</t>
  </si>
  <si>
    <t>155861</t>
  </si>
  <si>
    <t>粟島浦村</t>
  </si>
  <si>
    <t>162019</t>
  </si>
  <si>
    <t>富山市</t>
  </si>
  <si>
    <t>162027</t>
  </si>
  <si>
    <t>高岡市</t>
  </si>
  <si>
    <t>162043</t>
  </si>
  <si>
    <t>魚津市</t>
  </si>
  <si>
    <t>162051</t>
  </si>
  <si>
    <t>氷見市</t>
  </si>
  <si>
    <t>162060</t>
  </si>
  <si>
    <t>滑川市</t>
  </si>
  <si>
    <t>162078</t>
  </si>
  <si>
    <t>黒部市</t>
  </si>
  <si>
    <t>162086</t>
  </si>
  <si>
    <t>砺波市</t>
  </si>
  <si>
    <t>162094</t>
  </si>
  <si>
    <t>小矢部市</t>
  </si>
  <si>
    <t>162108</t>
  </si>
  <si>
    <t>南砺市</t>
  </si>
  <si>
    <t>162116</t>
  </si>
  <si>
    <t>射水市</t>
  </si>
  <si>
    <t>163210</t>
  </si>
  <si>
    <t>舟橋村</t>
  </si>
  <si>
    <t>163228</t>
  </si>
  <si>
    <t>上市町</t>
  </si>
  <si>
    <t>163236</t>
  </si>
  <si>
    <t>立山町</t>
  </si>
  <si>
    <t>163422</t>
  </si>
  <si>
    <t>入善町</t>
  </si>
  <si>
    <t>163431</t>
  </si>
  <si>
    <t>172014</t>
  </si>
  <si>
    <t>金沢市</t>
  </si>
  <si>
    <t>172022</t>
  </si>
  <si>
    <t>七尾市</t>
  </si>
  <si>
    <t>172031</t>
  </si>
  <si>
    <t>小松市</t>
  </si>
  <si>
    <t>172049</t>
  </si>
  <si>
    <t>輪島市</t>
  </si>
  <si>
    <t>172057</t>
  </si>
  <si>
    <t>珠洲市</t>
  </si>
  <si>
    <t>172065</t>
  </si>
  <si>
    <t>加賀市</t>
  </si>
  <si>
    <t>172073</t>
  </si>
  <si>
    <t>羽咋市</t>
  </si>
  <si>
    <t>172090</t>
  </si>
  <si>
    <t>かほく市</t>
  </si>
  <si>
    <t>172103</t>
  </si>
  <si>
    <t>白山市</t>
  </si>
  <si>
    <t>172111</t>
  </si>
  <si>
    <t>能美市</t>
  </si>
  <si>
    <t>172120</t>
  </si>
  <si>
    <t>野々市市</t>
  </si>
  <si>
    <t>173240</t>
  </si>
  <si>
    <t>川北町</t>
  </si>
  <si>
    <t>173614</t>
  </si>
  <si>
    <t>津幡町</t>
  </si>
  <si>
    <t>173657</t>
  </si>
  <si>
    <t>内灘町</t>
  </si>
  <si>
    <t>173843</t>
  </si>
  <si>
    <t>志賀町</t>
  </si>
  <si>
    <t>173860</t>
  </si>
  <si>
    <t>宝達志水町</t>
  </si>
  <si>
    <t>174076</t>
  </si>
  <si>
    <t>中能登町</t>
  </si>
  <si>
    <t>174611</t>
  </si>
  <si>
    <t>穴水町</t>
  </si>
  <si>
    <t>174637</t>
  </si>
  <si>
    <t>能登町</t>
  </si>
  <si>
    <t>182010</t>
  </si>
  <si>
    <t>福井市</t>
  </si>
  <si>
    <t>182028</t>
  </si>
  <si>
    <t>敦賀市</t>
  </si>
  <si>
    <t>182044</t>
  </si>
  <si>
    <t>小浜市</t>
  </si>
  <si>
    <t>182052</t>
  </si>
  <si>
    <t>大野市</t>
  </si>
  <si>
    <t>182061</t>
  </si>
  <si>
    <t>勝山市</t>
  </si>
  <si>
    <t>182079</t>
  </si>
  <si>
    <t>鯖江市</t>
  </si>
  <si>
    <t>182087</t>
  </si>
  <si>
    <t>あわら市</t>
  </si>
  <si>
    <t>182095</t>
  </si>
  <si>
    <t>越前市</t>
  </si>
  <si>
    <t>182109</t>
  </si>
  <si>
    <t>坂井市</t>
  </si>
  <si>
    <t>183229</t>
  </si>
  <si>
    <t>永平寺町</t>
  </si>
  <si>
    <t>183822</t>
  </si>
  <si>
    <t>184047</t>
  </si>
  <si>
    <t>南越前町</t>
  </si>
  <si>
    <t>184233</t>
  </si>
  <si>
    <t>越前町</t>
  </si>
  <si>
    <t>184420</t>
  </si>
  <si>
    <t>美浜町</t>
  </si>
  <si>
    <t>184811</t>
  </si>
  <si>
    <t>高浜町</t>
  </si>
  <si>
    <t>184837</t>
  </si>
  <si>
    <t>おおい町</t>
  </si>
  <si>
    <t>185019</t>
  </si>
  <si>
    <t>若狭町</t>
  </si>
  <si>
    <t>192015</t>
  </si>
  <si>
    <t>甲府市</t>
  </si>
  <si>
    <t>192023</t>
  </si>
  <si>
    <t>富士吉田市</t>
  </si>
  <si>
    <t>192040</t>
  </si>
  <si>
    <t>都留市</t>
  </si>
  <si>
    <t>192058</t>
  </si>
  <si>
    <t>山梨市</t>
  </si>
  <si>
    <t>192066</t>
  </si>
  <si>
    <t>大月市</t>
  </si>
  <si>
    <t>192074</t>
  </si>
  <si>
    <t>韮崎市</t>
  </si>
  <si>
    <t>192082</t>
  </si>
  <si>
    <t>南アルプス市</t>
  </si>
  <si>
    <t>192091</t>
  </si>
  <si>
    <t>北杜市</t>
  </si>
  <si>
    <t>192104</t>
  </si>
  <si>
    <t>甲斐市</t>
  </si>
  <si>
    <t>192112</t>
  </si>
  <si>
    <t>笛吹市</t>
  </si>
  <si>
    <t>192121</t>
  </si>
  <si>
    <t>上野原市</t>
  </si>
  <si>
    <t>192139</t>
  </si>
  <si>
    <t>甲州市</t>
  </si>
  <si>
    <t>192147</t>
  </si>
  <si>
    <t>中央市</t>
  </si>
  <si>
    <t>193461</t>
  </si>
  <si>
    <t>市川三郷町</t>
  </si>
  <si>
    <t>193640</t>
  </si>
  <si>
    <t>早川町</t>
  </si>
  <si>
    <t>193658</t>
  </si>
  <si>
    <t>身延町</t>
  </si>
  <si>
    <t>193666</t>
  </si>
  <si>
    <t>193682</t>
  </si>
  <si>
    <t>富士川町</t>
  </si>
  <si>
    <t>193844</t>
  </si>
  <si>
    <t>昭和町</t>
  </si>
  <si>
    <t>194221</t>
  </si>
  <si>
    <t>道志村</t>
  </si>
  <si>
    <t>194239</t>
  </si>
  <si>
    <t>西桂町</t>
  </si>
  <si>
    <t>194247</t>
  </si>
  <si>
    <t>忍野村</t>
  </si>
  <si>
    <t>194255</t>
  </si>
  <si>
    <t>山中湖村</t>
  </si>
  <si>
    <t>194298</t>
  </si>
  <si>
    <t>鳴沢村</t>
  </si>
  <si>
    <t>194301</t>
  </si>
  <si>
    <t>富士河口湖町</t>
  </si>
  <si>
    <t>194425</t>
  </si>
  <si>
    <t>小菅村</t>
  </si>
  <si>
    <t>194433</t>
  </si>
  <si>
    <t>丹波山村</t>
  </si>
  <si>
    <t>202011</t>
  </si>
  <si>
    <t>長野市</t>
  </si>
  <si>
    <t>202029</t>
  </si>
  <si>
    <t>松本市</t>
  </si>
  <si>
    <t>202037</t>
  </si>
  <si>
    <t>上田市</t>
  </si>
  <si>
    <t>202045</t>
  </si>
  <si>
    <t>岡谷市</t>
  </si>
  <si>
    <t>202053</t>
  </si>
  <si>
    <t>飯田市</t>
  </si>
  <si>
    <t>202061</t>
  </si>
  <si>
    <t>諏訪市</t>
  </si>
  <si>
    <t>202070</t>
  </si>
  <si>
    <t>須坂市</t>
  </si>
  <si>
    <t>202088</t>
  </si>
  <si>
    <t>小諸市</t>
  </si>
  <si>
    <t>202096</t>
  </si>
  <si>
    <t>伊那市</t>
  </si>
  <si>
    <t>202100</t>
  </si>
  <si>
    <t>駒ヶ根市</t>
  </si>
  <si>
    <t>202118</t>
  </si>
  <si>
    <t>中野市</t>
  </si>
  <si>
    <t>202126</t>
  </si>
  <si>
    <t>大町市</t>
  </si>
  <si>
    <t>202134</t>
  </si>
  <si>
    <t>飯山市</t>
  </si>
  <si>
    <t>202142</t>
  </si>
  <si>
    <t>茅野市</t>
  </si>
  <si>
    <t>202151</t>
  </si>
  <si>
    <t>塩尻市</t>
  </si>
  <si>
    <t>202177</t>
  </si>
  <si>
    <t>佐久市</t>
  </si>
  <si>
    <t>202185</t>
  </si>
  <si>
    <t>千曲市</t>
  </si>
  <si>
    <t>202193</t>
  </si>
  <si>
    <t>東御市</t>
  </si>
  <si>
    <t>202207</t>
  </si>
  <si>
    <t>安曇野市</t>
  </si>
  <si>
    <t>203033</t>
  </si>
  <si>
    <t>小海町</t>
  </si>
  <si>
    <t>203041</t>
  </si>
  <si>
    <t>川上村</t>
  </si>
  <si>
    <t>203050</t>
  </si>
  <si>
    <t>203068</t>
  </si>
  <si>
    <t>南相木村</t>
  </si>
  <si>
    <t>203076</t>
  </si>
  <si>
    <t>北相木村</t>
  </si>
  <si>
    <t>203092</t>
  </si>
  <si>
    <t>佐久穂町</t>
  </si>
  <si>
    <t>203211</t>
  </si>
  <si>
    <t>軽井沢町</t>
  </si>
  <si>
    <t>203238</t>
  </si>
  <si>
    <t>御代田町</t>
  </si>
  <si>
    <t>203246</t>
  </si>
  <si>
    <t>立科町</t>
  </si>
  <si>
    <t>203491</t>
  </si>
  <si>
    <t>青木村</t>
  </si>
  <si>
    <t>203505</t>
  </si>
  <si>
    <t>長和町</t>
  </si>
  <si>
    <t>203611</t>
  </si>
  <si>
    <t>下諏訪町</t>
  </si>
  <si>
    <t>203629</t>
  </si>
  <si>
    <t>富士見町</t>
  </si>
  <si>
    <t>203637</t>
  </si>
  <si>
    <t>原村</t>
  </si>
  <si>
    <t>203823</t>
  </si>
  <si>
    <t>辰野町</t>
  </si>
  <si>
    <t>203831</t>
  </si>
  <si>
    <t>箕輪町</t>
  </si>
  <si>
    <t>203840</t>
  </si>
  <si>
    <t>飯島町</t>
  </si>
  <si>
    <t>203858</t>
  </si>
  <si>
    <t>南箕輪村</t>
  </si>
  <si>
    <t>203866</t>
  </si>
  <si>
    <t>中川村</t>
  </si>
  <si>
    <t>203882</t>
  </si>
  <si>
    <t>宮田村</t>
  </si>
  <si>
    <t>204021</t>
  </si>
  <si>
    <t>松川町</t>
  </si>
  <si>
    <t>204030</t>
  </si>
  <si>
    <t>高森町</t>
  </si>
  <si>
    <t>204048</t>
  </si>
  <si>
    <t>阿南町</t>
  </si>
  <si>
    <t>204072</t>
  </si>
  <si>
    <t>阿智村</t>
  </si>
  <si>
    <t>204099</t>
  </si>
  <si>
    <t>平谷村</t>
  </si>
  <si>
    <t>204102</t>
  </si>
  <si>
    <t>根羽村</t>
  </si>
  <si>
    <t>204111</t>
  </si>
  <si>
    <t>下條村</t>
  </si>
  <si>
    <t>204129</t>
  </si>
  <si>
    <t>売木村</t>
  </si>
  <si>
    <t>204137</t>
  </si>
  <si>
    <t>天龍村</t>
  </si>
  <si>
    <t>204145</t>
  </si>
  <si>
    <t>泰阜村</t>
  </si>
  <si>
    <t>204153</t>
  </si>
  <si>
    <t>喬木村</t>
  </si>
  <si>
    <t>204161</t>
  </si>
  <si>
    <t>豊丘村</t>
  </si>
  <si>
    <t>204170</t>
  </si>
  <si>
    <t>大鹿村</t>
  </si>
  <si>
    <t>204226</t>
  </si>
  <si>
    <t>上松町</t>
  </si>
  <si>
    <t>204234</t>
  </si>
  <si>
    <t>南木曽町</t>
  </si>
  <si>
    <t>204251</t>
  </si>
  <si>
    <t>木祖村</t>
  </si>
  <si>
    <t>204293</t>
  </si>
  <si>
    <t>王滝村</t>
  </si>
  <si>
    <t>204307</t>
  </si>
  <si>
    <t>大桑村</t>
  </si>
  <si>
    <t>204323</t>
  </si>
  <si>
    <t>木曽町</t>
  </si>
  <si>
    <t>204463</t>
  </si>
  <si>
    <t>麻績村</t>
  </si>
  <si>
    <t>204480</t>
  </si>
  <si>
    <t>生坂村</t>
  </si>
  <si>
    <t>204501</t>
  </si>
  <si>
    <t>山形村</t>
  </si>
  <si>
    <t>204510</t>
  </si>
  <si>
    <t>朝日村</t>
  </si>
  <si>
    <t>204528</t>
  </si>
  <si>
    <t>筑北村</t>
  </si>
  <si>
    <t>204811</t>
  </si>
  <si>
    <t>204820</t>
  </si>
  <si>
    <t>松川村</t>
  </si>
  <si>
    <t>204854</t>
  </si>
  <si>
    <t>白馬村</t>
  </si>
  <si>
    <t>204862</t>
  </si>
  <si>
    <t>小谷村</t>
  </si>
  <si>
    <t>205214</t>
  </si>
  <si>
    <t>坂城町</t>
  </si>
  <si>
    <t>205419</t>
  </si>
  <si>
    <t>小布施町</t>
  </si>
  <si>
    <t>205435</t>
  </si>
  <si>
    <t>205613</t>
  </si>
  <si>
    <t>山ノ内町</t>
  </si>
  <si>
    <t>205621</t>
  </si>
  <si>
    <t>木島平村</t>
  </si>
  <si>
    <t>205630</t>
  </si>
  <si>
    <t>野沢温泉村</t>
  </si>
  <si>
    <t>205834</t>
  </si>
  <si>
    <t>信濃町</t>
  </si>
  <si>
    <t>205885</t>
  </si>
  <si>
    <t>小川村</t>
  </si>
  <si>
    <t>205907</t>
  </si>
  <si>
    <t>飯綱町</t>
  </si>
  <si>
    <t>206024</t>
  </si>
  <si>
    <t>栄村</t>
  </si>
  <si>
    <t>212016</t>
  </si>
  <si>
    <t>岐阜市</t>
  </si>
  <si>
    <t>212024</t>
  </si>
  <si>
    <t>大垣市</t>
  </si>
  <si>
    <t>212032</t>
  </si>
  <si>
    <t>高山市</t>
  </si>
  <si>
    <t>212041</t>
  </si>
  <si>
    <t>多治見市</t>
  </si>
  <si>
    <t>212059</t>
  </si>
  <si>
    <t>関市</t>
  </si>
  <si>
    <t>212067</t>
  </si>
  <si>
    <t>中津川市</t>
  </si>
  <si>
    <t>212075</t>
  </si>
  <si>
    <t>美濃市</t>
  </si>
  <si>
    <t>212083</t>
  </si>
  <si>
    <t>瑞浪市</t>
  </si>
  <si>
    <t>212091</t>
  </si>
  <si>
    <t>羽島市</t>
  </si>
  <si>
    <t>212105</t>
  </si>
  <si>
    <t>恵那市</t>
  </si>
  <si>
    <t>212113</t>
  </si>
  <si>
    <t>美濃加茂市</t>
  </si>
  <si>
    <t>212121</t>
  </si>
  <si>
    <t>土岐市</t>
  </si>
  <si>
    <t>212130</t>
  </si>
  <si>
    <t>各務原市</t>
  </si>
  <si>
    <t>212148</t>
  </si>
  <si>
    <t>可児市</t>
  </si>
  <si>
    <t>212156</t>
  </si>
  <si>
    <t>山県市</t>
  </si>
  <si>
    <t>212164</t>
  </si>
  <si>
    <t>瑞穂市</t>
  </si>
  <si>
    <t>212172</t>
  </si>
  <si>
    <t>飛騨市</t>
  </si>
  <si>
    <t>212181</t>
  </si>
  <si>
    <t>本巣市</t>
  </si>
  <si>
    <t>212199</t>
  </si>
  <si>
    <t>郡上市</t>
  </si>
  <si>
    <t>212202</t>
  </si>
  <si>
    <t>下呂市</t>
  </si>
  <si>
    <t>212211</t>
  </si>
  <si>
    <t>海津市</t>
  </si>
  <si>
    <t>213021</t>
  </si>
  <si>
    <t>岐南町</t>
  </si>
  <si>
    <t>213039</t>
  </si>
  <si>
    <t>笠松町</t>
  </si>
  <si>
    <t>213411</t>
  </si>
  <si>
    <t>養老町</t>
  </si>
  <si>
    <t>213616</t>
  </si>
  <si>
    <t>垂井町</t>
  </si>
  <si>
    <t>213624</t>
  </si>
  <si>
    <t>関ケ原町</t>
  </si>
  <si>
    <t>213811</t>
  </si>
  <si>
    <t>神戸町</t>
  </si>
  <si>
    <t>213829</t>
  </si>
  <si>
    <t>輪之内町</t>
  </si>
  <si>
    <t>213837</t>
  </si>
  <si>
    <t>安八町</t>
  </si>
  <si>
    <t>214019</t>
  </si>
  <si>
    <t>揖斐川町</t>
  </si>
  <si>
    <t>214035</t>
  </si>
  <si>
    <t>大野町</t>
  </si>
  <si>
    <t>214043</t>
  </si>
  <si>
    <t>214213</t>
  </si>
  <si>
    <t>北方町</t>
  </si>
  <si>
    <t>215015</t>
  </si>
  <si>
    <t>坂祝町</t>
  </si>
  <si>
    <t>215023</t>
  </si>
  <si>
    <t>富加町</t>
  </si>
  <si>
    <t>215031</t>
  </si>
  <si>
    <t>川辺町</t>
  </si>
  <si>
    <t>215040</t>
  </si>
  <si>
    <t>七宗町</t>
  </si>
  <si>
    <t>215058</t>
  </si>
  <si>
    <t>八百津町</t>
  </si>
  <si>
    <t>215066</t>
  </si>
  <si>
    <t>白川町</t>
  </si>
  <si>
    <t>215074</t>
  </si>
  <si>
    <t>東白川村</t>
  </si>
  <si>
    <t>215210</t>
  </si>
  <si>
    <t>御嵩町</t>
  </si>
  <si>
    <t>216046</t>
  </si>
  <si>
    <t>白川村</t>
  </si>
  <si>
    <t>222038</t>
  </si>
  <si>
    <t>沼津市</t>
  </si>
  <si>
    <t>222054</t>
  </si>
  <si>
    <t>熱海市</t>
  </si>
  <si>
    <t>222062</t>
  </si>
  <si>
    <t>三島市</t>
  </si>
  <si>
    <t>222071</t>
  </si>
  <si>
    <t>富士宮市</t>
  </si>
  <si>
    <t>222089</t>
  </si>
  <si>
    <t>伊東市</t>
  </si>
  <si>
    <t>222097</t>
  </si>
  <si>
    <t>島田市</t>
  </si>
  <si>
    <t>222101</t>
  </si>
  <si>
    <t>富士市</t>
  </si>
  <si>
    <t>222119</t>
  </si>
  <si>
    <t>磐田市</t>
  </si>
  <si>
    <t>222127</t>
  </si>
  <si>
    <t>焼津市</t>
  </si>
  <si>
    <t>222135</t>
  </si>
  <si>
    <t>掛川市</t>
  </si>
  <si>
    <t>222143</t>
  </si>
  <si>
    <t>藤枝市</t>
  </si>
  <si>
    <t>222151</t>
  </si>
  <si>
    <t>御殿場市</t>
  </si>
  <si>
    <t>222160</t>
  </si>
  <si>
    <t>袋井市</t>
  </si>
  <si>
    <t>222194</t>
  </si>
  <si>
    <t>下田市</t>
  </si>
  <si>
    <t>222208</t>
  </si>
  <si>
    <t>裾野市</t>
  </si>
  <si>
    <t>222216</t>
  </si>
  <si>
    <t>湖西市</t>
  </si>
  <si>
    <t>222224</t>
  </si>
  <si>
    <t>伊豆市</t>
  </si>
  <si>
    <t>222232</t>
  </si>
  <si>
    <t>御前崎市</t>
  </si>
  <si>
    <t>222241</t>
  </si>
  <si>
    <t>菊川市</t>
  </si>
  <si>
    <t>222259</t>
  </si>
  <si>
    <t>伊豆の国市</t>
  </si>
  <si>
    <t>222267</t>
  </si>
  <si>
    <t>牧之原市</t>
  </si>
  <si>
    <t>223018</t>
  </si>
  <si>
    <t>東伊豆町</t>
  </si>
  <si>
    <t>223026</t>
  </si>
  <si>
    <t>河津町</t>
  </si>
  <si>
    <t>223042</t>
  </si>
  <si>
    <t>南伊豆町</t>
  </si>
  <si>
    <t>223051</t>
  </si>
  <si>
    <t>松崎町</t>
  </si>
  <si>
    <t>223069</t>
  </si>
  <si>
    <t>西伊豆町</t>
  </si>
  <si>
    <t>223255</t>
  </si>
  <si>
    <t>函南町</t>
  </si>
  <si>
    <t>223417</t>
  </si>
  <si>
    <t>223425</t>
  </si>
  <si>
    <t>長泉町</t>
  </si>
  <si>
    <t>223441</t>
  </si>
  <si>
    <t>小山町</t>
  </si>
  <si>
    <t>224243</t>
  </si>
  <si>
    <t>吉田町</t>
  </si>
  <si>
    <t>224294</t>
  </si>
  <si>
    <t>川根本町</t>
  </si>
  <si>
    <t>224618</t>
  </si>
  <si>
    <t>232017</t>
  </si>
  <si>
    <t>豊橋市</t>
  </si>
  <si>
    <t>232025</t>
  </si>
  <si>
    <t>岡崎市</t>
  </si>
  <si>
    <t>232033</t>
  </si>
  <si>
    <t>一宮市</t>
  </si>
  <si>
    <t>232041</t>
  </si>
  <si>
    <t>瀬戸市</t>
  </si>
  <si>
    <t>232050</t>
  </si>
  <si>
    <t>半田市</t>
  </si>
  <si>
    <t>232068</t>
  </si>
  <si>
    <t>春日井市</t>
  </si>
  <si>
    <t>232076</t>
  </si>
  <si>
    <t>豊川市</t>
  </si>
  <si>
    <t>232084</t>
  </si>
  <si>
    <t>津島市</t>
  </si>
  <si>
    <t>232092</t>
  </si>
  <si>
    <t>碧南市</t>
  </si>
  <si>
    <t>232106</t>
  </si>
  <si>
    <t>刈谷市</t>
  </si>
  <si>
    <t>232114</t>
  </si>
  <si>
    <t>豊田市</t>
  </si>
  <si>
    <t>232122</t>
  </si>
  <si>
    <t>安城市</t>
  </si>
  <si>
    <t>232131</t>
  </si>
  <si>
    <t>西尾市</t>
  </si>
  <si>
    <t>232149</t>
  </si>
  <si>
    <t>蒲郡市</t>
  </si>
  <si>
    <t>232157</t>
  </si>
  <si>
    <t>犬山市</t>
  </si>
  <si>
    <t>232165</t>
  </si>
  <si>
    <t>常滑市</t>
  </si>
  <si>
    <t>232173</t>
  </si>
  <si>
    <t>江南市</t>
  </si>
  <si>
    <t>232190</t>
  </si>
  <si>
    <t>小牧市</t>
  </si>
  <si>
    <t>232203</t>
  </si>
  <si>
    <t>稲沢市</t>
  </si>
  <si>
    <t>232211</t>
  </si>
  <si>
    <t>新城市</t>
  </si>
  <si>
    <t>232220</t>
  </si>
  <si>
    <t>東海市</t>
  </si>
  <si>
    <t>232238</t>
  </si>
  <si>
    <t>大府市</t>
  </si>
  <si>
    <t>232246</t>
  </si>
  <si>
    <t>知多市</t>
  </si>
  <si>
    <t>232254</t>
  </si>
  <si>
    <t>知立市</t>
  </si>
  <si>
    <t>232262</t>
  </si>
  <si>
    <t>尾張旭市</t>
  </si>
  <si>
    <t>232271</t>
  </si>
  <si>
    <t>高浜市</t>
  </si>
  <si>
    <t>232289</t>
  </si>
  <si>
    <t>岩倉市</t>
  </si>
  <si>
    <t>232297</t>
  </si>
  <si>
    <t>豊明市</t>
  </si>
  <si>
    <t>232301</t>
  </si>
  <si>
    <t>日進市</t>
  </si>
  <si>
    <t>232319</t>
  </si>
  <si>
    <t>田原市</t>
  </si>
  <si>
    <t>232327</t>
  </si>
  <si>
    <t>愛西市</t>
  </si>
  <si>
    <t>232335</t>
  </si>
  <si>
    <t>清須市</t>
  </si>
  <si>
    <t>232343</t>
  </si>
  <si>
    <t>北名古屋市</t>
  </si>
  <si>
    <t>232351</t>
  </si>
  <si>
    <t>弥富市</t>
  </si>
  <si>
    <t>232360</t>
  </si>
  <si>
    <t>みよし市</t>
  </si>
  <si>
    <t>232378</t>
  </si>
  <si>
    <t>あま市</t>
  </si>
  <si>
    <t>232386</t>
  </si>
  <si>
    <t>長久手市</t>
  </si>
  <si>
    <t>233021</t>
  </si>
  <si>
    <t>東郷町</t>
  </si>
  <si>
    <t>233421</t>
  </si>
  <si>
    <t>豊山町</t>
  </si>
  <si>
    <t>233617</t>
  </si>
  <si>
    <t>大口町</t>
  </si>
  <si>
    <t>233625</t>
  </si>
  <si>
    <t>扶桑町</t>
  </si>
  <si>
    <t>234249</t>
  </si>
  <si>
    <t>大治町</t>
  </si>
  <si>
    <t>234257</t>
  </si>
  <si>
    <t>蟹江町</t>
  </si>
  <si>
    <t>234273</t>
  </si>
  <si>
    <t>飛島村</t>
  </si>
  <si>
    <t>234419</t>
  </si>
  <si>
    <t>阿久比町</t>
  </si>
  <si>
    <t>234427</t>
  </si>
  <si>
    <t>東浦町</t>
  </si>
  <si>
    <t>234451</t>
  </si>
  <si>
    <t>南知多町</t>
  </si>
  <si>
    <t>234460</t>
  </si>
  <si>
    <t>234478</t>
  </si>
  <si>
    <t>武豊町</t>
  </si>
  <si>
    <t>235016</t>
  </si>
  <si>
    <t>幸田町</t>
  </si>
  <si>
    <t>235610</t>
  </si>
  <si>
    <t>設楽町</t>
  </si>
  <si>
    <t>235628</t>
  </si>
  <si>
    <t>東栄町</t>
  </si>
  <si>
    <t>235636</t>
  </si>
  <si>
    <t>豊根村</t>
  </si>
  <si>
    <t>242012</t>
  </si>
  <si>
    <t>津市</t>
  </si>
  <si>
    <t>242021</t>
  </si>
  <si>
    <t>四日市市</t>
  </si>
  <si>
    <t>242039</t>
  </si>
  <si>
    <t>伊勢市</t>
  </si>
  <si>
    <t>242047</t>
  </si>
  <si>
    <t>松阪市</t>
  </si>
  <si>
    <t>242055</t>
  </si>
  <si>
    <t>桑名市</t>
  </si>
  <si>
    <t>242071</t>
  </si>
  <si>
    <t>鈴鹿市</t>
  </si>
  <si>
    <t>242080</t>
  </si>
  <si>
    <t>名張市</t>
  </si>
  <si>
    <t>242098</t>
  </si>
  <si>
    <t>尾鷲市</t>
  </si>
  <si>
    <t>242101</t>
  </si>
  <si>
    <t>亀山市</t>
  </si>
  <si>
    <t>242110</t>
  </si>
  <si>
    <t>鳥羽市</t>
  </si>
  <si>
    <t>242128</t>
  </si>
  <si>
    <t>熊野市</t>
  </si>
  <si>
    <t>242144</t>
  </si>
  <si>
    <t>いなべ市</t>
  </si>
  <si>
    <t>242152</t>
  </si>
  <si>
    <t>志摩市</t>
  </si>
  <si>
    <t>242161</t>
  </si>
  <si>
    <t>伊賀市</t>
  </si>
  <si>
    <t>243035</t>
  </si>
  <si>
    <t>木曽岬町</t>
  </si>
  <si>
    <t>243248</t>
  </si>
  <si>
    <t>東員町</t>
  </si>
  <si>
    <t>243418</t>
  </si>
  <si>
    <t>菰野町</t>
  </si>
  <si>
    <t>243434</t>
  </si>
  <si>
    <t>243442</t>
  </si>
  <si>
    <t>川越町</t>
  </si>
  <si>
    <t>244414</t>
  </si>
  <si>
    <t>多気町</t>
  </si>
  <si>
    <t>244422</t>
  </si>
  <si>
    <t>244431</t>
  </si>
  <si>
    <t>大台町</t>
  </si>
  <si>
    <t>244619</t>
  </si>
  <si>
    <t>玉城町</t>
  </si>
  <si>
    <t>244708</t>
  </si>
  <si>
    <t>度会町</t>
  </si>
  <si>
    <t>244716</t>
  </si>
  <si>
    <t>大紀町</t>
  </si>
  <si>
    <t>244724</t>
  </si>
  <si>
    <t>南伊勢町</t>
  </si>
  <si>
    <t>245437</t>
  </si>
  <si>
    <t>紀北町</t>
  </si>
  <si>
    <t>245615</t>
  </si>
  <si>
    <t>御浜町</t>
  </si>
  <si>
    <t>245623</t>
  </si>
  <si>
    <t>紀宝町</t>
  </si>
  <si>
    <t>252018</t>
  </si>
  <si>
    <t>大津市</t>
  </si>
  <si>
    <t>252026</t>
  </si>
  <si>
    <t>彦根市</t>
  </si>
  <si>
    <t>252034</t>
  </si>
  <si>
    <t>長浜市</t>
  </si>
  <si>
    <t>252042</t>
  </si>
  <si>
    <t>近江八幡市</t>
  </si>
  <si>
    <t>252069</t>
  </si>
  <si>
    <t>草津市</t>
  </si>
  <si>
    <t>252077</t>
  </si>
  <si>
    <t>守山市</t>
  </si>
  <si>
    <t>252085</t>
  </si>
  <si>
    <t>栗東市</t>
  </si>
  <si>
    <t>252093</t>
  </si>
  <si>
    <t>甲賀市</t>
  </si>
  <si>
    <t>252107</t>
  </si>
  <si>
    <t>野洲市</t>
  </si>
  <si>
    <t>252115</t>
  </si>
  <si>
    <t>湖南市</t>
  </si>
  <si>
    <t>252123</t>
  </si>
  <si>
    <t>高島市</t>
  </si>
  <si>
    <t>252131</t>
  </si>
  <si>
    <t>東近江市</t>
  </si>
  <si>
    <t>252140</t>
  </si>
  <si>
    <t>米原市</t>
  </si>
  <si>
    <t>253839</t>
  </si>
  <si>
    <t>日野町</t>
  </si>
  <si>
    <t>253847</t>
  </si>
  <si>
    <t>竜王町</t>
  </si>
  <si>
    <t>254258</t>
  </si>
  <si>
    <t>愛荘町</t>
  </si>
  <si>
    <t>254410</t>
  </si>
  <si>
    <t>豊郷町</t>
  </si>
  <si>
    <t>254428</t>
  </si>
  <si>
    <t>甲良町</t>
  </si>
  <si>
    <t>254436</t>
  </si>
  <si>
    <t>多賀町</t>
  </si>
  <si>
    <t>262013</t>
  </si>
  <si>
    <t>福知山市</t>
  </si>
  <si>
    <t>262021</t>
  </si>
  <si>
    <t>舞鶴市</t>
  </si>
  <si>
    <t>262030</t>
  </si>
  <si>
    <t>綾部市</t>
  </si>
  <si>
    <t>262048</t>
  </si>
  <si>
    <t>宇治市</t>
  </si>
  <si>
    <t>262056</t>
  </si>
  <si>
    <t>宮津市</t>
  </si>
  <si>
    <t>262064</t>
  </si>
  <si>
    <t>亀岡市</t>
  </si>
  <si>
    <t>262072</t>
  </si>
  <si>
    <t>城陽市</t>
  </si>
  <si>
    <t>262081</t>
  </si>
  <si>
    <t>向日市</t>
  </si>
  <si>
    <t>262099</t>
  </si>
  <si>
    <t>長岡京市</t>
  </si>
  <si>
    <t>262102</t>
  </si>
  <si>
    <t>八幡市</t>
  </si>
  <si>
    <t>262111</t>
  </si>
  <si>
    <t>京田辺市</t>
  </si>
  <si>
    <t>262129</t>
  </si>
  <si>
    <t>京丹後市</t>
  </si>
  <si>
    <t>262137</t>
  </si>
  <si>
    <t>南丹市</t>
  </si>
  <si>
    <t>262145</t>
  </si>
  <si>
    <t>木津川市</t>
  </si>
  <si>
    <t>263036</t>
  </si>
  <si>
    <t>大山崎町</t>
  </si>
  <si>
    <t>263222</t>
  </si>
  <si>
    <t>久御山町</t>
  </si>
  <si>
    <t>263435</t>
  </si>
  <si>
    <t>井手町</t>
  </si>
  <si>
    <t>263443</t>
  </si>
  <si>
    <t>宇治田原町</t>
  </si>
  <si>
    <t>263648</t>
  </si>
  <si>
    <t>笠置町</t>
  </si>
  <si>
    <t>263656</t>
  </si>
  <si>
    <t>和束町</t>
  </si>
  <si>
    <t>263664</t>
  </si>
  <si>
    <t>精華町</t>
  </si>
  <si>
    <t>263672</t>
  </si>
  <si>
    <t>南山城村</t>
  </si>
  <si>
    <t>264075</t>
  </si>
  <si>
    <t>京丹波町</t>
  </si>
  <si>
    <t>264636</t>
  </si>
  <si>
    <t>伊根町</t>
  </si>
  <si>
    <t>264652</t>
  </si>
  <si>
    <t>与謝野町</t>
  </si>
  <si>
    <t>272027</t>
  </si>
  <si>
    <t>岸和田市</t>
  </si>
  <si>
    <t>272035</t>
  </si>
  <si>
    <t>豊中市</t>
  </si>
  <si>
    <t>272043</t>
  </si>
  <si>
    <t>池田市</t>
  </si>
  <si>
    <t>272051</t>
  </si>
  <si>
    <t>吹田市</t>
  </si>
  <si>
    <t>272060</t>
  </si>
  <si>
    <t>泉大津市</t>
  </si>
  <si>
    <t>272078</t>
  </si>
  <si>
    <t>高槻市</t>
  </si>
  <si>
    <t>272086</t>
  </si>
  <si>
    <t>貝塚市</t>
  </si>
  <si>
    <t>272094</t>
  </si>
  <si>
    <t>守口市</t>
  </si>
  <si>
    <t>272108</t>
  </si>
  <si>
    <t>枚方市</t>
  </si>
  <si>
    <t>272116</t>
  </si>
  <si>
    <t>茨木市</t>
  </si>
  <si>
    <t>272124</t>
  </si>
  <si>
    <t>八尾市</t>
  </si>
  <si>
    <t>272132</t>
  </si>
  <si>
    <t>泉佐野市</t>
  </si>
  <si>
    <t>272141</t>
  </si>
  <si>
    <t>富田林市</t>
  </si>
  <si>
    <t>272159</t>
  </si>
  <si>
    <t>寝屋川市</t>
  </si>
  <si>
    <t>272167</t>
  </si>
  <si>
    <t>河内長野市</t>
  </si>
  <si>
    <t>272175</t>
  </si>
  <si>
    <t>松原市</t>
  </si>
  <si>
    <t>272183</t>
  </si>
  <si>
    <t>大東市</t>
  </si>
  <si>
    <t>272191</t>
  </si>
  <si>
    <t>和泉市</t>
  </si>
  <si>
    <t>272205</t>
  </si>
  <si>
    <t>箕面市</t>
  </si>
  <si>
    <t>272213</t>
  </si>
  <si>
    <t>柏原市</t>
  </si>
  <si>
    <t>272221</t>
  </si>
  <si>
    <t>羽曳野市</t>
  </si>
  <si>
    <t>272230</t>
  </si>
  <si>
    <t>門真市</t>
  </si>
  <si>
    <t>272248</t>
  </si>
  <si>
    <t>摂津市</t>
  </si>
  <si>
    <t>272256</t>
  </si>
  <si>
    <t>高石市</t>
  </si>
  <si>
    <t>272264</t>
  </si>
  <si>
    <t>藤井寺市</t>
  </si>
  <si>
    <t>272272</t>
  </si>
  <si>
    <t>東大阪市</t>
  </si>
  <si>
    <t>272281</t>
  </si>
  <si>
    <t>泉南市</t>
  </si>
  <si>
    <t>272299</t>
  </si>
  <si>
    <t>四條畷市</t>
  </si>
  <si>
    <t>272302</t>
  </si>
  <si>
    <t>交野市</t>
  </si>
  <si>
    <t>272311</t>
  </si>
  <si>
    <t>大阪狭山市</t>
  </si>
  <si>
    <t>272329</t>
  </si>
  <si>
    <t>阪南市</t>
  </si>
  <si>
    <t>273015</t>
  </si>
  <si>
    <t>島本町</t>
  </si>
  <si>
    <t>273210</t>
  </si>
  <si>
    <t>豊能町</t>
  </si>
  <si>
    <t>273228</t>
  </si>
  <si>
    <t>能勢町</t>
  </si>
  <si>
    <t>273414</t>
  </si>
  <si>
    <t>忠岡町</t>
  </si>
  <si>
    <t>273619</t>
  </si>
  <si>
    <t>熊取町</t>
  </si>
  <si>
    <t>273627</t>
  </si>
  <si>
    <t>田尻町</t>
  </si>
  <si>
    <t>273660</t>
  </si>
  <si>
    <t>岬町</t>
  </si>
  <si>
    <t>273813</t>
  </si>
  <si>
    <t>太子町</t>
  </si>
  <si>
    <t>273821</t>
  </si>
  <si>
    <t>河南町</t>
  </si>
  <si>
    <t>273830</t>
  </si>
  <si>
    <t>千早赤阪村</t>
  </si>
  <si>
    <t>282014</t>
  </si>
  <si>
    <t>姫路市</t>
  </si>
  <si>
    <t>282022</t>
  </si>
  <si>
    <t>尼崎市</t>
  </si>
  <si>
    <t>282031</t>
  </si>
  <si>
    <t>明石市</t>
  </si>
  <si>
    <t>282049</t>
  </si>
  <si>
    <t>西宮市</t>
  </si>
  <si>
    <t>282057</t>
  </si>
  <si>
    <t>洲本市</t>
  </si>
  <si>
    <t>282065</t>
  </si>
  <si>
    <t>芦屋市</t>
  </si>
  <si>
    <t>282073</t>
  </si>
  <si>
    <t>伊丹市</t>
  </si>
  <si>
    <t>282081</t>
  </si>
  <si>
    <t>相生市</t>
  </si>
  <si>
    <t>282090</t>
  </si>
  <si>
    <t>豊岡市</t>
  </si>
  <si>
    <t>282103</t>
  </si>
  <si>
    <t>加古川市</t>
  </si>
  <si>
    <t>282120</t>
  </si>
  <si>
    <t>赤穂市</t>
  </si>
  <si>
    <t>282138</t>
  </si>
  <si>
    <t>西脇市</t>
  </si>
  <si>
    <t>282146</t>
  </si>
  <si>
    <t>宝塚市</t>
  </si>
  <si>
    <t>282154</t>
  </si>
  <si>
    <t>三木市</t>
  </si>
  <si>
    <t>282162</t>
  </si>
  <si>
    <t>高砂市</t>
  </si>
  <si>
    <t>282171</t>
  </si>
  <si>
    <t>川西市</t>
  </si>
  <si>
    <t>282189</t>
  </si>
  <si>
    <t>小野市</t>
  </si>
  <si>
    <t>282197</t>
  </si>
  <si>
    <t>三田市</t>
  </si>
  <si>
    <t>282201</t>
  </si>
  <si>
    <t>加西市</t>
  </si>
  <si>
    <t>282219</t>
    <phoneticPr fontId="5"/>
  </si>
  <si>
    <t>丹波篠山市</t>
    <phoneticPr fontId="5"/>
  </si>
  <si>
    <t>282227</t>
  </si>
  <si>
    <t>養父市</t>
  </si>
  <si>
    <t>282235</t>
  </si>
  <si>
    <t>丹波市</t>
  </si>
  <si>
    <t>282243</t>
  </si>
  <si>
    <t>南あわじ市</t>
  </si>
  <si>
    <t>282251</t>
  </si>
  <si>
    <t>朝来市</t>
  </si>
  <si>
    <t>282260</t>
  </si>
  <si>
    <t>淡路市</t>
  </si>
  <si>
    <t>282278</t>
  </si>
  <si>
    <t>宍粟市</t>
  </si>
  <si>
    <t>282286</t>
  </si>
  <si>
    <t>加東市</t>
  </si>
  <si>
    <t>282294</t>
  </si>
  <si>
    <t>たつの市</t>
  </si>
  <si>
    <t>283011</t>
  </si>
  <si>
    <t>猪名川町</t>
  </si>
  <si>
    <t>283657</t>
  </si>
  <si>
    <t>多可町</t>
  </si>
  <si>
    <t>283819</t>
  </si>
  <si>
    <t>稲美町</t>
  </si>
  <si>
    <t>283827</t>
  </si>
  <si>
    <t>播磨町</t>
  </si>
  <si>
    <t>284424</t>
  </si>
  <si>
    <t>市川町</t>
  </si>
  <si>
    <t>284432</t>
  </si>
  <si>
    <t>福崎町</t>
  </si>
  <si>
    <t>284467</t>
  </si>
  <si>
    <t>神河町</t>
  </si>
  <si>
    <t>284645</t>
  </si>
  <si>
    <t>284815</t>
  </si>
  <si>
    <t>上郡町</t>
  </si>
  <si>
    <t>285013</t>
  </si>
  <si>
    <t>佐用町</t>
  </si>
  <si>
    <t>285854</t>
  </si>
  <si>
    <t>香美町</t>
  </si>
  <si>
    <t>285862</t>
  </si>
  <si>
    <t>新温泉町</t>
  </si>
  <si>
    <t>292010</t>
  </si>
  <si>
    <t>奈良市</t>
  </si>
  <si>
    <t>292028</t>
  </si>
  <si>
    <t>大和高田市</t>
  </si>
  <si>
    <t>292036</t>
  </si>
  <si>
    <t>大和郡山市</t>
  </si>
  <si>
    <t>292044</t>
  </si>
  <si>
    <t>天理市</t>
  </si>
  <si>
    <t>292052</t>
  </si>
  <si>
    <t>橿原市</t>
  </si>
  <si>
    <t>292061</t>
  </si>
  <si>
    <t>桜井市</t>
  </si>
  <si>
    <t>292079</t>
  </si>
  <si>
    <t>五條市</t>
  </si>
  <si>
    <t>292087</t>
  </si>
  <si>
    <t>御所市</t>
  </si>
  <si>
    <t>292095</t>
  </si>
  <si>
    <t>生駒市</t>
  </si>
  <si>
    <t>292109</t>
  </si>
  <si>
    <t>香芝市</t>
  </si>
  <si>
    <t>292117</t>
  </si>
  <si>
    <t>葛城市</t>
  </si>
  <si>
    <t>292125</t>
  </si>
  <si>
    <t>宇陀市</t>
  </si>
  <si>
    <t>293229</t>
  </si>
  <si>
    <t>山添村</t>
  </si>
  <si>
    <t>293423</t>
  </si>
  <si>
    <t>平群町</t>
  </si>
  <si>
    <t>293431</t>
  </si>
  <si>
    <t>三郷町</t>
  </si>
  <si>
    <t>293440</t>
  </si>
  <si>
    <t>斑鳩町</t>
  </si>
  <si>
    <t>293458</t>
  </si>
  <si>
    <t>安堵町</t>
  </si>
  <si>
    <t>293610</t>
  </si>
  <si>
    <t>293628</t>
  </si>
  <si>
    <t>三宅町</t>
  </si>
  <si>
    <t>293636</t>
  </si>
  <si>
    <t>田原本町</t>
  </si>
  <si>
    <t>293857</t>
  </si>
  <si>
    <t>曽爾村</t>
  </si>
  <si>
    <t>293865</t>
  </si>
  <si>
    <t>御杖村</t>
  </si>
  <si>
    <t>294012</t>
  </si>
  <si>
    <t>高取町</t>
  </si>
  <si>
    <t>294021</t>
  </si>
  <si>
    <t>明日香村</t>
  </si>
  <si>
    <t>294241</t>
  </si>
  <si>
    <t>上牧町</t>
  </si>
  <si>
    <t>294250</t>
  </si>
  <si>
    <t>王寺町</t>
  </si>
  <si>
    <t>294268</t>
  </si>
  <si>
    <t>広陵町</t>
  </si>
  <si>
    <t>294276</t>
  </si>
  <si>
    <t>河合町</t>
  </si>
  <si>
    <t>294411</t>
  </si>
  <si>
    <t>吉野町</t>
  </si>
  <si>
    <t>294420</t>
  </si>
  <si>
    <t>大淀町</t>
  </si>
  <si>
    <t>294438</t>
  </si>
  <si>
    <t>下市町</t>
  </si>
  <si>
    <t>294446</t>
  </si>
  <si>
    <t>黒滝村</t>
  </si>
  <si>
    <t>294462</t>
  </si>
  <si>
    <t>天川村</t>
  </si>
  <si>
    <t>294471</t>
  </si>
  <si>
    <t>野迫川村</t>
  </si>
  <si>
    <t>294497</t>
  </si>
  <si>
    <t>十津川村</t>
  </si>
  <si>
    <t>294501</t>
  </si>
  <si>
    <t>下北山村</t>
  </si>
  <si>
    <t>294519</t>
  </si>
  <si>
    <t>上北山村</t>
  </si>
  <si>
    <t>294527</t>
  </si>
  <si>
    <t>294535</t>
  </si>
  <si>
    <t>東吉野村</t>
  </si>
  <si>
    <t>302015</t>
  </si>
  <si>
    <t>和歌山市</t>
  </si>
  <si>
    <t>302023</t>
  </si>
  <si>
    <t>海南市</t>
  </si>
  <si>
    <t>302031</t>
  </si>
  <si>
    <t>橋本市</t>
  </si>
  <si>
    <t>302040</t>
  </si>
  <si>
    <t>有田市</t>
  </si>
  <si>
    <t>302058</t>
  </si>
  <si>
    <t>御坊市</t>
  </si>
  <si>
    <t>302066</t>
  </si>
  <si>
    <t>田辺市</t>
  </si>
  <si>
    <t>302074</t>
  </si>
  <si>
    <t>新宮市</t>
  </si>
  <si>
    <t>302082</t>
  </si>
  <si>
    <t>紀の川市</t>
  </si>
  <si>
    <t>302091</t>
  </si>
  <si>
    <t>岩出市</t>
  </si>
  <si>
    <t>303046</t>
  </si>
  <si>
    <t>紀美野町</t>
  </si>
  <si>
    <t>303411</t>
  </si>
  <si>
    <t>かつらぎ町</t>
  </si>
  <si>
    <t>303437</t>
  </si>
  <si>
    <t>九度山町</t>
  </si>
  <si>
    <t>303445</t>
  </si>
  <si>
    <t>高野町</t>
  </si>
  <si>
    <t>303615</t>
  </si>
  <si>
    <t>湯浅町</t>
  </si>
  <si>
    <t>303623</t>
  </si>
  <si>
    <t>広川町</t>
  </si>
  <si>
    <t>303666</t>
  </si>
  <si>
    <t>有田川町</t>
  </si>
  <si>
    <t>303810</t>
  </si>
  <si>
    <t>303828</t>
  </si>
  <si>
    <t>303836</t>
  </si>
  <si>
    <t>由良町</t>
  </si>
  <si>
    <t>303909</t>
  </si>
  <si>
    <t>印南町</t>
  </si>
  <si>
    <t>303917</t>
  </si>
  <si>
    <t>みなべ町</t>
  </si>
  <si>
    <t>303925</t>
  </si>
  <si>
    <t>日高川町</t>
  </si>
  <si>
    <t>304018</t>
  </si>
  <si>
    <t>白浜町</t>
  </si>
  <si>
    <t>304042</t>
  </si>
  <si>
    <t>上富田町</t>
  </si>
  <si>
    <t>304069</t>
  </si>
  <si>
    <t>すさみ町</t>
  </si>
  <si>
    <t>304212</t>
  </si>
  <si>
    <t>那智勝浦町</t>
  </si>
  <si>
    <t>304221</t>
  </si>
  <si>
    <t>太地町</t>
  </si>
  <si>
    <t>304247</t>
  </si>
  <si>
    <t>古座川町</t>
  </si>
  <si>
    <t>304271</t>
  </si>
  <si>
    <t>北山村</t>
  </si>
  <si>
    <t>304280</t>
  </si>
  <si>
    <t>串本町</t>
  </si>
  <si>
    <t>312011</t>
  </si>
  <si>
    <t>鳥取市</t>
  </si>
  <si>
    <t>312029</t>
  </si>
  <si>
    <t>米子市</t>
  </si>
  <si>
    <t>312037</t>
  </si>
  <si>
    <t>倉吉市</t>
  </si>
  <si>
    <t>312045</t>
  </si>
  <si>
    <t>境港市</t>
  </si>
  <si>
    <t>313025</t>
  </si>
  <si>
    <t>岩美町</t>
  </si>
  <si>
    <t>313254</t>
  </si>
  <si>
    <t>若桜町</t>
  </si>
  <si>
    <t>313289</t>
  </si>
  <si>
    <t>智頭町</t>
  </si>
  <si>
    <t>313297</t>
  </si>
  <si>
    <t>八頭町</t>
  </si>
  <si>
    <t>313645</t>
  </si>
  <si>
    <t>三朝町</t>
  </si>
  <si>
    <t>313700</t>
  </si>
  <si>
    <t>湯梨浜町</t>
  </si>
  <si>
    <t>313718</t>
  </si>
  <si>
    <t>琴浦町</t>
  </si>
  <si>
    <t>313726</t>
  </si>
  <si>
    <t>北栄町</t>
  </si>
  <si>
    <t>313840</t>
  </si>
  <si>
    <t>日吉津村</t>
  </si>
  <si>
    <t>313866</t>
  </si>
  <si>
    <t>大山町</t>
  </si>
  <si>
    <t>313891</t>
  </si>
  <si>
    <t>313904</t>
  </si>
  <si>
    <t>伯耆町</t>
  </si>
  <si>
    <t>314013</t>
  </si>
  <si>
    <t>日南町</t>
  </si>
  <si>
    <t>314021</t>
  </si>
  <si>
    <t>314030</t>
  </si>
  <si>
    <t>江府町</t>
  </si>
  <si>
    <t>322016</t>
  </si>
  <si>
    <t>松江市</t>
  </si>
  <si>
    <t>322024</t>
  </si>
  <si>
    <t>浜田市</t>
  </si>
  <si>
    <t>322032</t>
  </si>
  <si>
    <t>出雲市</t>
  </si>
  <si>
    <t>322041</t>
  </si>
  <si>
    <t>益田市</t>
  </si>
  <si>
    <t>322059</t>
  </si>
  <si>
    <t>大田市</t>
  </si>
  <si>
    <t>322067</t>
  </si>
  <si>
    <t>安来市</t>
  </si>
  <si>
    <t>322075</t>
  </si>
  <si>
    <t>江津市</t>
  </si>
  <si>
    <t>322091</t>
  </si>
  <si>
    <t>雲南市</t>
  </si>
  <si>
    <t>323438</t>
  </si>
  <si>
    <t>奥出雲町</t>
  </si>
  <si>
    <t>323861</t>
  </si>
  <si>
    <t>飯南町</t>
  </si>
  <si>
    <t>324418</t>
  </si>
  <si>
    <t>川本町</t>
  </si>
  <si>
    <t>324485</t>
  </si>
  <si>
    <t>324493</t>
  </si>
  <si>
    <t>邑南町</t>
  </si>
  <si>
    <t>325015</t>
  </si>
  <si>
    <t>津和野町</t>
  </si>
  <si>
    <t>325058</t>
  </si>
  <si>
    <t>吉賀町</t>
  </si>
  <si>
    <t>325252</t>
  </si>
  <si>
    <t>海士町</t>
  </si>
  <si>
    <t>325261</t>
  </si>
  <si>
    <t>西ノ島町</t>
  </si>
  <si>
    <t>325279</t>
  </si>
  <si>
    <t>知夫村</t>
  </si>
  <si>
    <t>325287</t>
  </si>
  <si>
    <t>隠岐の島町</t>
  </si>
  <si>
    <t>332020</t>
  </si>
  <si>
    <t>倉敷市</t>
  </si>
  <si>
    <t>332038</t>
  </si>
  <si>
    <t>津山市</t>
  </si>
  <si>
    <t>332046</t>
  </si>
  <si>
    <t>玉野市</t>
  </si>
  <si>
    <t>332054</t>
  </si>
  <si>
    <t>笠岡市</t>
  </si>
  <si>
    <t>332071</t>
  </si>
  <si>
    <t>井原市</t>
  </si>
  <si>
    <t>332089</t>
  </si>
  <si>
    <t>総社市</t>
  </si>
  <si>
    <t>332097</t>
  </si>
  <si>
    <t>高梁市</t>
  </si>
  <si>
    <t>332101</t>
  </si>
  <si>
    <t>新見市</t>
  </si>
  <si>
    <t>332119</t>
  </si>
  <si>
    <t>備前市</t>
  </si>
  <si>
    <t>332127</t>
  </si>
  <si>
    <t>瀬戸内市</t>
  </si>
  <si>
    <t>332135</t>
  </si>
  <si>
    <t>赤磐市</t>
  </si>
  <si>
    <t>332143</t>
  </si>
  <si>
    <t>真庭市</t>
  </si>
  <si>
    <t>332151</t>
  </si>
  <si>
    <t>美作市</t>
  </si>
  <si>
    <t>332160</t>
  </si>
  <si>
    <t>浅口市</t>
  </si>
  <si>
    <t>333468</t>
  </si>
  <si>
    <t>和気町</t>
  </si>
  <si>
    <t>334235</t>
  </si>
  <si>
    <t>早島町</t>
  </si>
  <si>
    <t>334456</t>
  </si>
  <si>
    <t>里庄町</t>
  </si>
  <si>
    <t>334618</t>
  </si>
  <si>
    <t>矢掛町</t>
  </si>
  <si>
    <t>335860</t>
  </si>
  <si>
    <t>新庄村</t>
  </si>
  <si>
    <t>336068</t>
  </si>
  <si>
    <t>鏡野町</t>
  </si>
  <si>
    <t>336220</t>
  </si>
  <si>
    <t>勝央町</t>
  </si>
  <si>
    <t>336238</t>
  </si>
  <si>
    <t>奈義町</t>
  </si>
  <si>
    <t>336432</t>
  </si>
  <si>
    <t>西粟倉村</t>
  </si>
  <si>
    <t>336637</t>
  </si>
  <si>
    <t>久米南町</t>
  </si>
  <si>
    <t>336661</t>
  </si>
  <si>
    <t>美咲町</t>
  </si>
  <si>
    <t>336815</t>
  </si>
  <si>
    <t>吉備中央町</t>
  </si>
  <si>
    <t>342025</t>
  </si>
  <si>
    <t>呉市</t>
  </si>
  <si>
    <t>342033</t>
  </si>
  <si>
    <t>竹原市</t>
  </si>
  <si>
    <t>342041</t>
  </si>
  <si>
    <t>三原市</t>
  </si>
  <si>
    <t>342050</t>
  </si>
  <si>
    <t>尾道市</t>
  </si>
  <si>
    <t>342076</t>
  </si>
  <si>
    <t>福山市</t>
  </si>
  <si>
    <t>342084</t>
  </si>
  <si>
    <t>342092</t>
  </si>
  <si>
    <t>三次市</t>
  </si>
  <si>
    <t>342106</t>
  </si>
  <si>
    <t>庄原市</t>
  </si>
  <si>
    <t>342114</t>
  </si>
  <si>
    <t>大竹市</t>
  </si>
  <si>
    <t>342122</t>
  </si>
  <si>
    <t>東広島市</t>
  </si>
  <si>
    <t>342131</t>
  </si>
  <si>
    <t>廿日市市</t>
  </si>
  <si>
    <t>342149</t>
  </si>
  <si>
    <t>安芸高田市</t>
  </si>
  <si>
    <t>342157</t>
  </si>
  <si>
    <t>江田島市</t>
  </si>
  <si>
    <t>343021</t>
  </si>
  <si>
    <t>府中町</t>
  </si>
  <si>
    <t>343048</t>
  </si>
  <si>
    <t>海田町</t>
  </si>
  <si>
    <t>343072</t>
  </si>
  <si>
    <t>熊野町</t>
  </si>
  <si>
    <t>343099</t>
  </si>
  <si>
    <t>坂町</t>
  </si>
  <si>
    <t>343684</t>
  </si>
  <si>
    <t>安芸太田町</t>
  </si>
  <si>
    <t>343692</t>
  </si>
  <si>
    <t>北広島町</t>
  </si>
  <si>
    <t>344311</t>
  </si>
  <si>
    <t>大崎上島町</t>
  </si>
  <si>
    <t>344621</t>
  </si>
  <si>
    <t>世羅町</t>
  </si>
  <si>
    <t>345458</t>
  </si>
  <si>
    <t>神石高原町</t>
  </si>
  <si>
    <t>352012</t>
  </si>
  <si>
    <t>下関市</t>
  </si>
  <si>
    <t>352021</t>
  </si>
  <si>
    <t>宇部市</t>
  </si>
  <si>
    <t>352039</t>
  </si>
  <si>
    <t>山口市</t>
  </si>
  <si>
    <t>352047</t>
  </si>
  <si>
    <t>萩市</t>
  </si>
  <si>
    <t>352063</t>
  </si>
  <si>
    <t>防府市</t>
  </si>
  <si>
    <t>352071</t>
  </si>
  <si>
    <t>下松市</t>
  </si>
  <si>
    <t>352080</t>
  </si>
  <si>
    <t>岩国市</t>
  </si>
  <si>
    <t>352101</t>
  </si>
  <si>
    <t>光市</t>
  </si>
  <si>
    <t>352110</t>
  </si>
  <si>
    <t>長門市</t>
  </si>
  <si>
    <t>352128</t>
  </si>
  <si>
    <t>柳井市</t>
  </si>
  <si>
    <t>352136</t>
  </si>
  <si>
    <t>美祢市</t>
  </si>
  <si>
    <t>352152</t>
  </si>
  <si>
    <t>周南市</t>
  </si>
  <si>
    <t>352161</t>
  </si>
  <si>
    <t>山陽小野田市</t>
  </si>
  <si>
    <t>353051</t>
  </si>
  <si>
    <t>周防大島町</t>
  </si>
  <si>
    <t>353213</t>
  </si>
  <si>
    <t>和木町</t>
  </si>
  <si>
    <t>353418</t>
  </si>
  <si>
    <t>上関町</t>
  </si>
  <si>
    <t>353434</t>
  </si>
  <si>
    <t>田布施町</t>
  </si>
  <si>
    <t>353442</t>
  </si>
  <si>
    <t>平生町</t>
  </si>
  <si>
    <t>355020</t>
  </si>
  <si>
    <t>阿武町</t>
  </si>
  <si>
    <t>362018</t>
  </si>
  <si>
    <t>徳島市</t>
  </si>
  <si>
    <t>362026</t>
  </si>
  <si>
    <t>鳴門市</t>
  </si>
  <si>
    <t>362034</t>
  </si>
  <si>
    <t>小松島市</t>
  </si>
  <si>
    <t>362042</t>
  </si>
  <si>
    <t>阿南市</t>
  </si>
  <si>
    <t>362051</t>
  </si>
  <si>
    <t>吉野川市</t>
  </si>
  <si>
    <t>362069</t>
  </si>
  <si>
    <t>阿波市</t>
  </si>
  <si>
    <t>362077</t>
  </si>
  <si>
    <t>美馬市</t>
  </si>
  <si>
    <t>362085</t>
  </si>
  <si>
    <t>三好市</t>
  </si>
  <si>
    <t>363014</t>
  </si>
  <si>
    <t>勝浦町</t>
  </si>
  <si>
    <t>363022</t>
  </si>
  <si>
    <t>上勝町</t>
  </si>
  <si>
    <t>363219</t>
  </si>
  <si>
    <t>佐那河内村</t>
  </si>
  <si>
    <t>363413</t>
  </si>
  <si>
    <t>石井町</t>
  </si>
  <si>
    <t>363421</t>
  </si>
  <si>
    <t>神山町</t>
  </si>
  <si>
    <t>363685</t>
  </si>
  <si>
    <t>那賀町</t>
  </si>
  <si>
    <t>363839</t>
  </si>
  <si>
    <t>牟岐町</t>
  </si>
  <si>
    <t>363871</t>
  </si>
  <si>
    <t>美波町</t>
  </si>
  <si>
    <t>363880</t>
  </si>
  <si>
    <t>海陽町</t>
  </si>
  <si>
    <t>364011</t>
  </si>
  <si>
    <t>松茂町</t>
  </si>
  <si>
    <t>364029</t>
  </si>
  <si>
    <t>北島町</t>
  </si>
  <si>
    <t>364037</t>
  </si>
  <si>
    <t>藍住町</t>
  </si>
  <si>
    <t>364045</t>
  </si>
  <si>
    <t>板野町</t>
  </si>
  <si>
    <t>364053</t>
  </si>
  <si>
    <t>上板町</t>
  </si>
  <si>
    <t>364681</t>
  </si>
  <si>
    <t>つるぎ町</t>
  </si>
  <si>
    <t>364894</t>
  </si>
  <si>
    <t>東みよし町</t>
  </si>
  <si>
    <t>372013</t>
  </si>
  <si>
    <t>高松市</t>
  </si>
  <si>
    <t>372021</t>
  </si>
  <si>
    <t>丸亀市</t>
  </si>
  <si>
    <t>372030</t>
  </si>
  <si>
    <t>坂出市</t>
  </si>
  <si>
    <t>372048</t>
  </si>
  <si>
    <t>善通寺市</t>
  </si>
  <si>
    <t>372056</t>
  </si>
  <si>
    <t>観音寺市</t>
  </si>
  <si>
    <t>372064</t>
  </si>
  <si>
    <t>さぬき市</t>
  </si>
  <si>
    <t>372072</t>
  </si>
  <si>
    <t>東かがわ市</t>
  </si>
  <si>
    <t>372081</t>
  </si>
  <si>
    <t>三豊市</t>
  </si>
  <si>
    <t>373222</t>
  </si>
  <si>
    <t>土庄町</t>
  </si>
  <si>
    <t>373249</t>
  </si>
  <si>
    <t>小豆島町</t>
  </si>
  <si>
    <t>373419</t>
  </si>
  <si>
    <t>三木町</t>
  </si>
  <si>
    <t>373648</t>
  </si>
  <si>
    <t>直島町</t>
  </si>
  <si>
    <t>373869</t>
  </si>
  <si>
    <t>宇多津町</t>
  </si>
  <si>
    <t>373877</t>
  </si>
  <si>
    <t>綾川町</t>
  </si>
  <si>
    <t>374032</t>
  </si>
  <si>
    <t>琴平町</t>
  </si>
  <si>
    <t>374041</t>
  </si>
  <si>
    <t>多度津町</t>
  </si>
  <si>
    <t>374067</t>
  </si>
  <si>
    <t>まんのう町</t>
  </si>
  <si>
    <t>382019</t>
  </si>
  <si>
    <t>松山市</t>
  </si>
  <si>
    <t>382027</t>
  </si>
  <si>
    <t>今治市</t>
  </si>
  <si>
    <t>382035</t>
  </si>
  <si>
    <t>宇和島市</t>
  </si>
  <si>
    <t>382043</t>
  </si>
  <si>
    <t>八幡浜市</t>
  </si>
  <si>
    <t>382051</t>
  </si>
  <si>
    <t>新居浜市</t>
  </si>
  <si>
    <t>382060</t>
  </si>
  <si>
    <t>西条市</t>
  </si>
  <si>
    <t>382078</t>
  </si>
  <si>
    <t>大洲市</t>
  </si>
  <si>
    <t>382108</t>
  </si>
  <si>
    <t>伊予市</t>
  </si>
  <si>
    <t>382132</t>
  </si>
  <si>
    <t>四国中央市</t>
  </si>
  <si>
    <t>382141</t>
  </si>
  <si>
    <t>西予市</t>
  </si>
  <si>
    <t>382159</t>
  </si>
  <si>
    <t>東温市</t>
  </si>
  <si>
    <t>383562</t>
  </si>
  <si>
    <t>上島町</t>
  </si>
  <si>
    <t>383864</t>
  </si>
  <si>
    <t>久万高原町</t>
  </si>
  <si>
    <t>384011</t>
  </si>
  <si>
    <t>384020</t>
  </si>
  <si>
    <t>砥部町</t>
  </si>
  <si>
    <t>384224</t>
  </si>
  <si>
    <t>内子町</t>
  </si>
  <si>
    <t>384429</t>
  </si>
  <si>
    <t>伊方町</t>
  </si>
  <si>
    <t>384844</t>
  </si>
  <si>
    <t>松野町</t>
  </si>
  <si>
    <t>384887</t>
  </si>
  <si>
    <t>鬼北町</t>
  </si>
  <si>
    <t>385069</t>
  </si>
  <si>
    <t>愛南町</t>
  </si>
  <si>
    <t>392014</t>
  </si>
  <si>
    <t>高知市</t>
  </si>
  <si>
    <t>392022</t>
  </si>
  <si>
    <t>室戸市</t>
  </si>
  <si>
    <t>392031</t>
  </si>
  <si>
    <t>安芸市</t>
  </si>
  <si>
    <t>392049</t>
  </si>
  <si>
    <t>南国市</t>
  </si>
  <si>
    <t>392057</t>
  </si>
  <si>
    <t>土佐市</t>
  </si>
  <si>
    <t>392065</t>
  </si>
  <si>
    <t>須崎市</t>
  </si>
  <si>
    <t>392081</t>
  </si>
  <si>
    <t>宿毛市</t>
  </si>
  <si>
    <t>392090</t>
  </si>
  <si>
    <t>土佐清水市</t>
  </si>
  <si>
    <t>392103</t>
  </si>
  <si>
    <t>四万十市</t>
  </si>
  <si>
    <t>392111</t>
  </si>
  <si>
    <t>香南市</t>
  </si>
  <si>
    <t>392120</t>
  </si>
  <si>
    <t>香美市</t>
  </si>
  <si>
    <t>393011</t>
  </si>
  <si>
    <t>東洋町</t>
  </si>
  <si>
    <t>393029</t>
  </si>
  <si>
    <t>奈半利町</t>
  </si>
  <si>
    <t>393037</t>
  </si>
  <si>
    <t>田野町</t>
  </si>
  <si>
    <t>393045</t>
  </si>
  <si>
    <t>安田町</t>
  </si>
  <si>
    <t>393053</t>
  </si>
  <si>
    <t>北川村</t>
  </si>
  <si>
    <t>393061</t>
  </si>
  <si>
    <t>馬路村</t>
  </si>
  <si>
    <t>393070</t>
  </si>
  <si>
    <t>芸西村</t>
  </si>
  <si>
    <t>393410</t>
  </si>
  <si>
    <t>本山町</t>
  </si>
  <si>
    <t>393444</t>
  </si>
  <si>
    <t>大豊町</t>
  </si>
  <si>
    <t>393631</t>
  </si>
  <si>
    <t>土佐町</t>
  </si>
  <si>
    <t>393649</t>
  </si>
  <si>
    <t>大川村</t>
  </si>
  <si>
    <t>393860</t>
  </si>
  <si>
    <t>いの町</t>
  </si>
  <si>
    <t>393878</t>
  </si>
  <si>
    <t>仁淀川町</t>
  </si>
  <si>
    <t>394017</t>
  </si>
  <si>
    <t>中土佐町</t>
  </si>
  <si>
    <t>394025</t>
  </si>
  <si>
    <t>佐川町</t>
  </si>
  <si>
    <t>394033</t>
  </si>
  <si>
    <t>越知町</t>
  </si>
  <si>
    <t>394050</t>
  </si>
  <si>
    <t>梼原町</t>
  </si>
  <si>
    <t>394106</t>
  </si>
  <si>
    <t>日高村</t>
  </si>
  <si>
    <t>394114</t>
  </si>
  <si>
    <t>津野町</t>
  </si>
  <si>
    <t>394122</t>
  </si>
  <si>
    <t>四万十町</t>
  </si>
  <si>
    <t>394246</t>
  </si>
  <si>
    <t>大月町</t>
  </si>
  <si>
    <t>394271</t>
  </si>
  <si>
    <t>三原村</t>
  </si>
  <si>
    <t>394289</t>
  </si>
  <si>
    <t>黒潮町</t>
  </si>
  <si>
    <t>402028</t>
  </si>
  <si>
    <t>大牟田市</t>
  </si>
  <si>
    <t>402036</t>
  </si>
  <si>
    <t>久留米市</t>
  </si>
  <si>
    <t>402044</t>
  </si>
  <si>
    <t>直方市</t>
  </si>
  <si>
    <t>402052</t>
  </si>
  <si>
    <t>飯塚市</t>
  </si>
  <si>
    <t>402061</t>
  </si>
  <si>
    <t>田川市</t>
  </si>
  <si>
    <t>402079</t>
  </si>
  <si>
    <t>柳川市</t>
  </si>
  <si>
    <t>402109</t>
  </si>
  <si>
    <t>八女市</t>
  </si>
  <si>
    <t>402117</t>
  </si>
  <si>
    <t>筑後市</t>
  </si>
  <si>
    <t>402125</t>
  </si>
  <si>
    <t>大川市</t>
  </si>
  <si>
    <t>402133</t>
  </si>
  <si>
    <t>行橋市</t>
  </si>
  <si>
    <t>402141</t>
  </si>
  <si>
    <t>豊前市</t>
  </si>
  <si>
    <t>402150</t>
  </si>
  <si>
    <t>中間市</t>
  </si>
  <si>
    <t>402168</t>
  </si>
  <si>
    <t>小郡市</t>
  </si>
  <si>
    <t>402176</t>
  </si>
  <si>
    <t>筑紫野市</t>
  </si>
  <si>
    <t>402184</t>
  </si>
  <si>
    <t>春日市</t>
  </si>
  <si>
    <t>402192</t>
  </si>
  <si>
    <t>大野城市</t>
  </si>
  <si>
    <t>402206</t>
  </si>
  <si>
    <t>宗像市</t>
  </si>
  <si>
    <t>402214</t>
  </si>
  <si>
    <t>太宰府市</t>
  </si>
  <si>
    <t>402231</t>
  </si>
  <si>
    <t>古賀市</t>
  </si>
  <si>
    <t>402249</t>
  </si>
  <si>
    <t>福津市</t>
  </si>
  <si>
    <t>402257</t>
  </si>
  <si>
    <t>うきは市</t>
  </si>
  <si>
    <t>402265</t>
  </si>
  <si>
    <t>宮若市</t>
  </si>
  <si>
    <t>402273</t>
  </si>
  <si>
    <t>嘉麻市</t>
  </si>
  <si>
    <t>402281</t>
  </si>
  <si>
    <t>朝倉市</t>
  </si>
  <si>
    <t>402290</t>
  </si>
  <si>
    <t>みやま市</t>
  </si>
  <si>
    <t>402303</t>
  </si>
  <si>
    <t>糸島市</t>
  </si>
  <si>
    <t>402311</t>
    <phoneticPr fontId="5"/>
  </si>
  <si>
    <t>福岡県</t>
    <rPh sb="0" eb="3">
      <t>フクオカケン</t>
    </rPh>
    <phoneticPr fontId="5"/>
  </si>
  <si>
    <t>那珂川市</t>
    <rPh sb="0" eb="3">
      <t>ナカガワ</t>
    </rPh>
    <rPh sb="3" eb="4">
      <t>シ</t>
    </rPh>
    <phoneticPr fontId="5"/>
  </si>
  <si>
    <t>403415</t>
  </si>
  <si>
    <t>宇美町</t>
  </si>
  <si>
    <t>403423</t>
  </si>
  <si>
    <t>篠栗町</t>
  </si>
  <si>
    <t>403431</t>
  </si>
  <si>
    <t>志免町</t>
  </si>
  <si>
    <t>403440</t>
  </si>
  <si>
    <t>須恵町</t>
  </si>
  <si>
    <t>403458</t>
  </si>
  <si>
    <t>新宮町</t>
  </si>
  <si>
    <t>403482</t>
  </si>
  <si>
    <t>久山町</t>
  </si>
  <si>
    <t>403491</t>
  </si>
  <si>
    <t>粕屋町</t>
  </si>
  <si>
    <t>403814</t>
  </si>
  <si>
    <t>芦屋町</t>
  </si>
  <si>
    <t>403822</t>
  </si>
  <si>
    <t>水巻町</t>
  </si>
  <si>
    <t>403831</t>
  </si>
  <si>
    <t>岡垣町</t>
  </si>
  <si>
    <t>403849</t>
  </si>
  <si>
    <t>遠賀町</t>
  </si>
  <si>
    <t>404012</t>
  </si>
  <si>
    <t>小竹町</t>
  </si>
  <si>
    <t>404021</t>
  </si>
  <si>
    <t>鞍手町</t>
  </si>
  <si>
    <t>404217</t>
  </si>
  <si>
    <t>桂川町</t>
  </si>
  <si>
    <t>404471</t>
  </si>
  <si>
    <t>筑前町</t>
  </si>
  <si>
    <t>404489</t>
  </si>
  <si>
    <t>東峰村</t>
  </si>
  <si>
    <t>405035</t>
  </si>
  <si>
    <t>大刀洗町</t>
  </si>
  <si>
    <t>405221</t>
  </si>
  <si>
    <t>大木町</t>
  </si>
  <si>
    <t>405442</t>
  </si>
  <si>
    <t>406015</t>
  </si>
  <si>
    <t>香春町</t>
  </si>
  <si>
    <t>406023</t>
  </si>
  <si>
    <t>添田町</t>
  </si>
  <si>
    <t>406040</t>
  </si>
  <si>
    <t>糸田町</t>
  </si>
  <si>
    <t>406058</t>
  </si>
  <si>
    <t>406082</t>
  </si>
  <si>
    <t>大任町</t>
  </si>
  <si>
    <t>406091</t>
  </si>
  <si>
    <t>赤村</t>
  </si>
  <si>
    <t>406104</t>
  </si>
  <si>
    <t>福智町</t>
  </si>
  <si>
    <t>406210</t>
  </si>
  <si>
    <t>苅田町</t>
  </si>
  <si>
    <t>406252</t>
  </si>
  <si>
    <t>みやこ町</t>
  </si>
  <si>
    <t>406422</t>
  </si>
  <si>
    <t>吉富町</t>
  </si>
  <si>
    <t>406465</t>
  </si>
  <si>
    <t>上毛町</t>
  </si>
  <si>
    <t>406473</t>
  </si>
  <si>
    <t>築上町</t>
  </si>
  <si>
    <t>412015</t>
  </si>
  <si>
    <t>佐賀市</t>
  </si>
  <si>
    <t>412023</t>
  </si>
  <si>
    <t>唐津市</t>
  </si>
  <si>
    <t>412031</t>
  </si>
  <si>
    <t>鳥栖市</t>
  </si>
  <si>
    <t>412040</t>
  </si>
  <si>
    <t>多久市</t>
  </si>
  <si>
    <t>412058</t>
  </si>
  <si>
    <t>伊万里市</t>
  </si>
  <si>
    <t>412066</t>
  </si>
  <si>
    <t>武雄市</t>
  </si>
  <si>
    <t>412074</t>
  </si>
  <si>
    <t>鹿島市</t>
  </si>
  <si>
    <t>412082</t>
  </si>
  <si>
    <t>小城市</t>
  </si>
  <si>
    <t>412091</t>
  </si>
  <si>
    <t>嬉野市</t>
  </si>
  <si>
    <t>412104</t>
  </si>
  <si>
    <t>神埼市</t>
  </si>
  <si>
    <t>413275</t>
  </si>
  <si>
    <t>吉野ヶ里町</t>
  </si>
  <si>
    <t>413411</t>
  </si>
  <si>
    <t>基山町</t>
  </si>
  <si>
    <t>413453</t>
  </si>
  <si>
    <t>上峰町</t>
  </si>
  <si>
    <t>413461</t>
  </si>
  <si>
    <t>みやき町</t>
  </si>
  <si>
    <t>413879</t>
  </si>
  <si>
    <t>玄海町</t>
  </si>
  <si>
    <t>414018</t>
  </si>
  <si>
    <t>有田町</t>
  </si>
  <si>
    <t>414239</t>
  </si>
  <si>
    <t>大町町</t>
  </si>
  <si>
    <t>414247</t>
  </si>
  <si>
    <t>江北町</t>
  </si>
  <si>
    <t>414255</t>
  </si>
  <si>
    <t>白石町</t>
  </si>
  <si>
    <t>414417</t>
  </si>
  <si>
    <t>太良町</t>
  </si>
  <si>
    <t>422011</t>
  </si>
  <si>
    <t>長崎市</t>
  </si>
  <si>
    <t>422029</t>
  </si>
  <si>
    <t>佐世保市</t>
  </si>
  <si>
    <t>422037</t>
  </si>
  <si>
    <t>島原市</t>
  </si>
  <si>
    <t>422045</t>
  </si>
  <si>
    <t>諫早市</t>
  </si>
  <si>
    <t>422053</t>
  </si>
  <si>
    <t>大村市</t>
  </si>
  <si>
    <t>422070</t>
  </si>
  <si>
    <t>平戸市</t>
  </si>
  <si>
    <t>422088</t>
  </si>
  <si>
    <t>松浦市</t>
  </si>
  <si>
    <t>422096</t>
  </si>
  <si>
    <t>対馬市</t>
  </si>
  <si>
    <t>422100</t>
  </si>
  <si>
    <t>壱岐市</t>
  </si>
  <si>
    <t>422118</t>
  </si>
  <si>
    <t>五島市</t>
  </si>
  <si>
    <t>422126</t>
  </si>
  <si>
    <t>西海市</t>
  </si>
  <si>
    <t>422134</t>
  </si>
  <si>
    <t>雲仙市</t>
  </si>
  <si>
    <t>422142</t>
  </si>
  <si>
    <t>南島原市</t>
  </si>
  <si>
    <t>423076</t>
  </si>
  <si>
    <t>長与町</t>
  </si>
  <si>
    <t>423084</t>
  </si>
  <si>
    <t>時津町</t>
  </si>
  <si>
    <t>423211</t>
  </si>
  <si>
    <t>東彼杵町</t>
  </si>
  <si>
    <t>423220</t>
  </si>
  <si>
    <t>川棚町</t>
  </si>
  <si>
    <t>423238</t>
  </si>
  <si>
    <t>波佐見町</t>
  </si>
  <si>
    <t>423831</t>
  </si>
  <si>
    <t>小値賀町</t>
  </si>
  <si>
    <t>423912</t>
  </si>
  <si>
    <t>佐々町</t>
  </si>
  <si>
    <t>424111</t>
  </si>
  <si>
    <t>新上五島町</t>
  </si>
  <si>
    <t>432024</t>
  </si>
  <si>
    <t>八代市</t>
  </si>
  <si>
    <t>432032</t>
  </si>
  <si>
    <t>人吉市</t>
  </si>
  <si>
    <t>432041</t>
  </si>
  <si>
    <t>荒尾市</t>
  </si>
  <si>
    <t>432059</t>
  </si>
  <si>
    <t>水俣市</t>
  </si>
  <si>
    <t>432067</t>
  </si>
  <si>
    <t>玉名市</t>
  </si>
  <si>
    <t>432083</t>
  </si>
  <si>
    <t>山鹿市</t>
  </si>
  <si>
    <t>432105</t>
  </si>
  <si>
    <t>菊池市</t>
  </si>
  <si>
    <t>432113</t>
  </si>
  <si>
    <t>宇土市</t>
  </si>
  <si>
    <t>432121</t>
  </si>
  <si>
    <t>上天草市</t>
  </si>
  <si>
    <t>432130</t>
  </si>
  <si>
    <t>宇城市</t>
  </si>
  <si>
    <t>432148</t>
  </si>
  <si>
    <t>阿蘇市</t>
  </si>
  <si>
    <t>432156</t>
  </si>
  <si>
    <t>天草市</t>
  </si>
  <si>
    <t>432164</t>
  </si>
  <si>
    <t>合志市</t>
  </si>
  <si>
    <t>433489</t>
  </si>
  <si>
    <t>433641</t>
  </si>
  <si>
    <t>玉東町</t>
  </si>
  <si>
    <t>433675</t>
  </si>
  <si>
    <t>南関町</t>
  </si>
  <si>
    <t>433683</t>
  </si>
  <si>
    <t>長洲町</t>
  </si>
  <si>
    <t>433691</t>
  </si>
  <si>
    <t>和水町</t>
  </si>
  <si>
    <t>434035</t>
  </si>
  <si>
    <t>大津町</t>
  </si>
  <si>
    <t>434043</t>
  </si>
  <si>
    <t>菊陽町</t>
  </si>
  <si>
    <t>434230</t>
  </si>
  <si>
    <t>南小国町</t>
  </si>
  <si>
    <t>434248</t>
  </si>
  <si>
    <t>434256</t>
  </si>
  <si>
    <t>産山村</t>
  </si>
  <si>
    <t>434281</t>
  </si>
  <si>
    <t>434329</t>
  </si>
  <si>
    <t>西原村</t>
  </si>
  <si>
    <t>434337</t>
  </si>
  <si>
    <t>南阿蘇村</t>
  </si>
  <si>
    <t>434418</t>
  </si>
  <si>
    <t>御船町</t>
  </si>
  <si>
    <t>434426</t>
  </si>
  <si>
    <t>嘉島町</t>
  </si>
  <si>
    <t>434434</t>
  </si>
  <si>
    <t>益城町</t>
  </si>
  <si>
    <t>434442</t>
  </si>
  <si>
    <t>甲佐町</t>
  </si>
  <si>
    <t>434477</t>
  </si>
  <si>
    <t>山都町</t>
  </si>
  <si>
    <t>434680</t>
  </si>
  <si>
    <t>氷川町</t>
  </si>
  <si>
    <t>434825</t>
  </si>
  <si>
    <t>芦北町</t>
  </si>
  <si>
    <t>434841</t>
  </si>
  <si>
    <t>津奈木町</t>
  </si>
  <si>
    <t>435015</t>
  </si>
  <si>
    <t>錦町</t>
  </si>
  <si>
    <t>435058</t>
  </si>
  <si>
    <t>多良木町</t>
  </si>
  <si>
    <t>435066</t>
  </si>
  <si>
    <t>湯前町</t>
  </si>
  <si>
    <t>435074</t>
  </si>
  <si>
    <t>水上村</t>
  </si>
  <si>
    <t>435104</t>
  </si>
  <si>
    <t>相良村</t>
  </si>
  <si>
    <t>435112</t>
  </si>
  <si>
    <t>五木村</t>
  </si>
  <si>
    <t>435121</t>
  </si>
  <si>
    <t>山江村</t>
  </si>
  <si>
    <t>435139</t>
  </si>
  <si>
    <t>球磨村</t>
  </si>
  <si>
    <t>435147</t>
  </si>
  <si>
    <t>あさぎり町</t>
  </si>
  <si>
    <t>435317</t>
  </si>
  <si>
    <t>苓北町</t>
  </si>
  <si>
    <t>442011</t>
  </si>
  <si>
    <t>大分市</t>
  </si>
  <si>
    <t>442020</t>
  </si>
  <si>
    <t>別府市</t>
  </si>
  <si>
    <t>442038</t>
  </si>
  <si>
    <t>中津市</t>
  </si>
  <si>
    <t>442046</t>
  </si>
  <si>
    <t>日田市</t>
  </si>
  <si>
    <t>442054</t>
  </si>
  <si>
    <t>佐伯市</t>
  </si>
  <si>
    <t>442062</t>
  </si>
  <si>
    <t>臼杵市</t>
  </si>
  <si>
    <t>442071</t>
  </si>
  <si>
    <t>津久見市</t>
  </si>
  <si>
    <t>442089</t>
  </si>
  <si>
    <t>竹田市</t>
  </si>
  <si>
    <t>442097</t>
  </si>
  <si>
    <t>豊後高田市</t>
  </si>
  <si>
    <t>442101</t>
  </si>
  <si>
    <t>杵築市</t>
  </si>
  <si>
    <t>442119</t>
  </si>
  <si>
    <t>宇佐市</t>
  </si>
  <si>
    <t>442127</t>
  </si>
  <si>
    <t>豊後大野市</t>
  </si>
  <si>
    <t>442135</t>
  </si>
  <si>
    <t>由布市</t>
  </si>
  <si>
    <t>442143</t>
  </si>
  <si>
    <t>国東市</t>
  </si>
  <si>
    <t>443221</t>
  </si>
  <si>
    <t>姫島村</t>
  </si>
  <si>
    <t>443417</t>
  </si>
  <si>
    <t>日出町</t>
  </si>
  <si>
    <t>444618</t>
  </si>
  <si>
    <t>九重町</t>
  </si>
  <si>
    <t>444626</t>
  </si>
  <si>
    <t>玖珠町</t>
  </si>
  <si>
    <t>452017</t>
  </si>
  <si>
    <t>宮崎市</t>
  </si>
  <si>
    <t>452025</t>
  </si>
  <si>
    <t>都城市</t>
  </si>
  <si>
    <t>452033</t>
  </si>
  <si>
    <t>延岡市</t>
  </si>
  <si>
    <t>452041</t>
  </si>
  <si>
    <t>日南市</t>
  </si>
  <si>
    <t>452050</t>
  </si>
  <si>
    <t>小林市</t>
  </si>
  <si>
    <t>452068</t>
  </si>
  <si>
    <t>日向市</t>
  </si>
  <si>
    <t>452076</t>
  </si>
  <si>
    <t>串間市</t>
  </si>
  <si>
    <t>452084</t>
  </si>
  <si>
    <t>西都市</t>
  </si>
  <si>
    <t>452092</t>
  </si>
  <si>
    <t>えびの市</t>
  </si>
  <si>
    <t>453412</t>
  </si>
  <si>
    <t>三股町</t>
  </si>
  <si>
    <t>453617</t>
  </si>
  <si>
    <t>高原町</t>
  </si>
  <si>
    <t>453820</t>
  </si>
  <si>
    <t>国富町</t>
  </si>
  <si>
    <t>453838</t>
  </si>
  <si>
    <t>綾町</t>
  </si>
  <si>
    <t>454010</t>
  </si>
  <si>
    <t>高鍋町</t>
  </si>
  <si>
    <t>454028</t>
  </si>
  <si>
    <t>新富町</t>
  </si>
  <si>
    <t>454036</t>
  </si>
  <si>
    <t>西米良村</t>
  </si>
  <si>
    <t>454044</t>
  </si>
  <si>
    <t>木城町</t>
  </si>
  <si>
    <t>454052</t>
  </si>
  <si>
    <t>川南町</t>
  </si>
  <si>
    <t>454061</t>
  </si>
  <si>
    <t>都農町</t>
  </si>
  <si>
    <t>454214</t>
  </si>
  <si>
    <t>門川町</t>
  </si>
  <si>
    <t>454290</t>
  </si>
  <si>
    <t>諸塚村</t>
  </si>
  <si>
    <t>454303</t>
  </si>
  <si>
    <t>椎葉村</t>
  </si>
  <si>
    <t>454311</t>
  </si>
  <si>
    <t>454419</t>
  </si>
  <si>
    <t>高千穂町</t>
  </si>
  <si>
    <t>454427</t>
  </si>
  <si>
    <t>日之影町</t>
  </si>
  <si>
    <t>454435</t>
  </si>
  <si>
    <t>五ヶ瀬町</t>
  </si>
  <si>
    <t>462012</t>
  </si>
  <si>
    <t>鹿児島市</t>
  </si>
  <si>
    <t>462039</t>
  </si>
  <si>
    <t>鹿屋市</t>
  </si>
  <si>
    <t>462047</t>
  </si>
  <si>
    <t>枕崎市</t>
  </si>
  <si>
    <t>462063</t>
  </si>
  <si>
    <t>阿久根市</t>
  </si>
  <si>
    <t>462080</t>
  </si>
  <si>
    <t>出水市</t>
  </si>
  <si>
    <t>462101</t>
  </si>
  <si>
    <t>指宿市</t>
  </si>
  <si>
    <t>462136</t>
  </si>
  <si>
    <t>西之表市</t>
  </si>
  <si>
    <t>462144</t>
  </si>
  <si>
    <t>垂水市</t>
  </si>
  <si>
    <t>462152</t>
  </si>
  <si>
    <t>薩摩川内市</t>
  </si>
  <si>
    <t>462161</t>
  </si>
  <si>
    <t>日置市</t>
  </si>
  <si>
    <t>462179</t>
  </si>
  <si>
    <t>曽於市</t>
  </si>
  <si>
    <t>462187</t>
  </si>
  <si>
    <t>霧島市</t>
  </si>
  <si>
    <t>462195</t>
  </si>
  <si>
    <t>いちき串木野市</t>
  </si>
  <si>
    <t>462209</t>
  </si>
  <si>
    <t>南さつま市</t>
  </si>
  <si>
    <t>462217</t>
  </si>
  <si>
    <t>志布志市</t>
  </si>
  <si>
    <t>462225</t>
  </si>
  <si>
    <t>奄美市</t>
  </si>
  <si>
    <t>462233</t>
  </si>
  <si>
    <t>南九州市</t>
  </si>
  <si>
    <t>462241</t>
  </si>
  <si>
    <t>伊佐市</t>
  </si>
  <si>
    <t>462250</t>
  </si>
  <si>
    <t>姶良市</t>
  </si>
  <si>
    <t>463035</t>
  </si>
  <si>
    <t>三島村</t>
  </si>
  <si>
    <t>463043</t>
  </si>
  <si>
    <t>十島村</t>
  </si>
  <si>
    <t>463922</t>
  </si>
  <si>
    <t>さつま町</t>
  </si>
  <si>
    <t>464040</t>
  </si>
  <si>
    <t>長島町</t>
  </si>
  <si>
    <t>464520</t>
  </si>
  <si>
    <t>湧水町</t>
  </si>
  <si>
    <t>464686</t>
  </si>
  <si>
    <t>大崎町</t>
  </si>
  <si>
    <t>464821</t>
  </si>
  <si>
    <t>東串良町</t>
  </si>
  <si>
    <t>464902</t>
  </si>
  <si>
    <t>錦江町</t>
  </si>
  <si>
    <t>464911</t>
  </si>
  <si>
    <t>南大隅町</t>
  </si>
  <si>
    <t>464929</t>
  </si>
  <si>
    <t>肝付町</t>
  </si>
  <si>
    <t>465011</t>
  </si>
  <si>
    <t>中種子町</t>
  </si>
  <si>
    <t>465020</t>
  </si>
  <si>
    <t>南種子町</t>
  </si>
  <si>
    <t>465054</t>
  </si>
  <si>
    <t>屋久島町</t>
  </si>
  <si>
    <t>465232</t>
  </si>
  <si>
    <t>大和村</t>
  </si>
  <si>
    <t>465241</t>
  </si>
  <si>
    <t>宇検村</t>
  </si>
  <si>
    <t>465259</t>
  </si>
  <si>
    <t>瀬戸内町</t>
  </si>
  <si>
    <t>465275</t>
  </si>
  <si>
    <t>龍郷町</t>
  </si>
  <si>
    <t>465291</t>
  </si>
  <si>
    <t>喜界町</t>
  </si>
  <si>
    <t>465305</t>
  </si>
  <si>
    <t>徳之島町</t>
  </si>
  <si>
    <t>465313</t>
  </si>
  <si>
    <t>天城町</t>
  </si>
  <si>
    <t>465321</t>
  </si>
  <si>
    <t>伊仙町</t>
  </si>
  <si>
    <t>465330</t>
  </si>
  <si>
    <t>和泊町</t>
  </si>
  <si>
    <t>465348</t>
  </si>
  <si>
    <t>知名町</t>
  </si>
  <si>
    <t>465356</t>
  </si>
  <si>
    <t>与論町</t>
  </si>
  <si>
    <t>472018</t>
  </si>
  <si>
    <t>那覇市</t>
  </si>
  <si>
    <t>472051</t>
  </si>
  <si>
    <t>宜野湾市</t>
  </si>
  <si>
    <t>472077</t>
  </si>
  <si>
    <t>石垣市</t>
  </si>
  <si>
    <t>472085</t>
  </si>
  <si>
    <t>浦添市</t>
  </si>
  <si>
    <t>472093</t>
  </si>
  <si>
    <t>名護市</t>
  </si>
  <si>
    <t>472107</t>
  </si>
  <si>
    <t>糸満市</t>
  </si>
  <si>
    <t>472115</t>
  </si>
  <si>
    <t>沖縄市</t>
  </si>
  <si>
    <t>472123</t>
  </si>
  <si>
    <t>豊見城市</t>
  </si>
  <si>
    <t>472131</t>
  </si>
  <si>
    <t>うるま市</t>
  </si>
  <si>
    <t>472140</t>
  </si>
  <si>
    <t>宮古島市</t>
  </si>
  <si>
    <t>472158</t>
  </si>
  <si>
    <t>南城市</t>
  </si>
  <si>
    <t>473014</t>
  </si>
  <si>
    <t>国頭村</t>
  </si>
  <si>
    <t>473022</t>
  </si>
  <si>
    <t>大宜味村</t>
  </si>
  <si>
    <t>473031</t>
  </si>
  <si>
    <t>東村</t>
  </si>
  <si>
    <t>473065</t>
  </si>
  <si>
    <t>今帰仁村</t>
  </si>
  <si>
    <t>473081</t>
  </si>
  <si>
    <t>本部町</t>
  </si>
  <si>
    <t>473111</t>
  </si>
  <si>
    <t>恩納村</t>
  </si>
  <si>
    <t>473138</t>
  </si>
  <si>
    <t>宜野座村</t>
  </si>
  <si>
    <t>473146</t>
  </si>
  <si>
    <t>金武町</t>
  </si>
  <si>
    <t>473154</t>
  </si>
  <si>
    <t>伊江村</t>
  </si>
  <si>
    <t>473243</t>
  </si>
  <si>
    <t>読谷村</t>
  </si>
  <si>
    <t>473251</t>
  </si>
  <si>
    <t>嘉手納町</t>
  </si>
  <si>
    <t>473260</t>
  </si>
  <si>
    <t>北谷町</t>
  </si>
  <si>
    <t>473278</t>
  </si>
  <si>
    <t>北中城村</t>
  </si>
  <si>
    <t>473286</t>
  </si>
  <si>
    <t>中城村</t>
  </si>
  <si>
    <t>473294</t>
  </si>
  <si>
    <t>西原町</t>
  </si>
  <si>
    <t>473481</t>
  </si>
  <si>
    <t>与那原町</t>
  </si>
  <si>
    <t>473502</t>
  </si>
  <si>
    <t>南風原町</t>
  </si>
  <si>
    <t>473537</t>
  </si>
  <si>
    <t>渡嘉敷村</t>
  </si>
  <si>
    <t>473545</t>
  </si>
  <si>
    <t>座間味村</t>
  </si>
  <si>
    <t>473553</t>
  </si>
  <si>
    <t>粟国村</t>
  </si>
  <si>
    <t>473561</t>
  </si>
  <si>
    <t>渡名喜村</t>
  </si>
  <si>
    <t>473570</t>
  </si>
  <si>
    <t>南大東村</t>
  </si>
  <si>
    <t>473588</t>
  </si>
  <si>
    <t>北大東村</t>
  </si>
  <si>
    <t>473596</t>
  </si>
  <si>
    <t>伊平屋村</t>
  </si>
  <si>
    <t>473600</t>
  </si>
  <si>
    <t>伊是名村</t>
  </si>
  <si>
    <t>473618</t>
  </si>
  <si>
    <t>久米島町</t>
  </si>
  <si>
    <t>473626</t>
  </si>
  <si>
    <t>八重瀬町</t>
  </si>
  <si>
    <t>473758</t>
  </si>
  <si>
    <t>多良間村</t>
  </si>
  <si>
    <t>473812</t>
  </si>
  <si>
    <t>竹富町</t>
  </si>
  <si>
    <t>473821</t>
  </si>
  <si>
    <t>与那国町</t>
  </si>
  <si>
    <t>011011</t>
    <phoneticPr fontId="5"/>
  </si>
  <si>
    <t>011029</t>
    <phoneticPr fontId="5"/>
  </si>
  <si>
    <t>札幌市北区</t>
  </si>
  <si>
    <t>011037</t>
    <phoneticPr fontId="5"/>
  </si>
  <si>
    <t>札幌市東区</t>
  </si>
  <si>
    <t>011045</t>
    <phoneticPr fontId="5"/>
  </si>
  <si>
    <t>札幌市白石区</t>
  </si>
  <si>
    <t>011053</t>
    <phoneticPr fontId="5"/>
  </si>
  <si>
    <t>札幌市豊平区</t>
  </si>
  <si>
    <t>011061</t>
    <phoneticPr fontId="5"/>
  </si>
  <si>
    <t>札幌市南区</t>
  </si>
  <si>
    <t>011070</t>
    <phoneticPr fontId="5"/>
  </si>
  <si>
    <t>札幌市西区</t>
  </si>
  <si>
    <t>011088</t>
    <phoneticPr fontId="5"/>
  </si>
  <si>
    <t>札幌市厚別区</t>
  </si>
  <si>
    <t>011096</t>
    <phoneticPr fontId="5"/>
  </si>
  <si>
    <t>札幌市手稲区</t>
  </si>
  <si>
    <t>011100</t>
    <phoneticPr fontId="5"/>
  </si>
  <si>
    <t>札幌市清田区</t>
  </si>
  <si>
    <t>041017</t>
    <phoneticPr fontId="5"/>
  </si>
  <si>
    <t>041025</t>
    <phoneticPr fontId="5"/>
  </si>
  <si>
    <t>041033</t>
    <phoneticPr fontId="5"/>
  </si>
  <si>
    <t>041041</t>
    <phoneticPr fontId="5"/>
  </si>
  <si>
    <t>041050</t>
    <phoneticPr fontId="5"/>
  </si>
  <si>
    <t>111015</t>
  </si>
  <si>
    <t>111023</t>
  </si>
  <si>
    <t>111031</t>
  </si>
  <si>
    <t>111040</t>
  </si>
  <si>
    <t>111058</t>
  </si>
  <si>
    <t>111066</t>
  </si>
  <si>
    <t>111074</t>
  </si>
  <si>
    <t>111082</t>
  </si>
  <si>
    <t>111091</t>
  </si>
  <si>
    <t>111104</t>
  </si>
  <si>
    <t>121011</t>
  </si>
  <si>
    <t>121029</t>
  </si>
  <si>
    <t>121037</t>
  </si>
  <si>
    <t>121045</t>
  </si>
  <si>
    <t>121053</t>
  </si>
  <si>
    <t>121061</t>
  </si>
  <si>
    <t>141011</t>
  </si>
  <si>
    <t>141020</t>
  </si>
  <si>
    <t>141038</t>
  </si>
  <si>
    <t>141046</t>
  </si>
  <si>
    <t>141054</t>
  </si>
  <si>
    <t>141062</t>
  </si>
  <si>
    <t>141071</t>
  </si>
  <si>
    <t>141089</t>
  </si>
  <si>
    <t>141097</t>
  </si>
  <si>
    <t>141101</t>
  </si>
  <si>
    <t>141119</t>
  </si>
  <si>
    <t>141127</t>
  </si>
  <si>
    <t>141135</t>
  </si>
  <si>
    <t>141143</t>
  </si>
  <si>
    <t>141151</t>
  </si>
  <si>
    <t>141160</t>
  </si>
  <si>
    <t>141178</t>
  </si>
  <si>
    <t>141186</t>
  </si>
  <si>
    <t>141313</t>
  </si>
  <si>
    <t>141321</t>
  </si>
  <si>
    <t>141330</t>
  </si>
  <si>
    <t>141348</t>
  </si>
  <si>
    <t>141356</t>
  </si>
  <si>
    <t>141364</t>
  </si>
  <si>
    <t>141372</t>
  </si>
  <si>
    <t>141518</t>
  </si>
  <si>
    <t>相模原市緑区</t>
    <rPh sb="0" eb="4">
      <t>サガミハラシ</t>
    </rPh>
    <rPh sb="4" eb="6">
      <t>ミドリク</t>
    </rPh>
    <phoneticPr fontId="5"/>
  </si>
  <si>
    <t>141526</t>
  </si>
  <si>
    <t>相模原市中央区</t>
    <rPh sb="0" eb="4">
      <t>サガミハラシ</t>
    </rPh>
    <rPh sb="4" eb="7">
      <t>チュウオウク</t>
    </rPh>
    <phoneticPr fontId="5"/>
  </si>
  <si>
    <t>141534</t>
  </si>
  <si>
    <t>相模原市南区</t>
    <rPh sb="0" eb="4">
      <t>サガミハラシ</t>
    </rPh>
    <rPh sb="4" eb="6">
      <t>ミナミク</t>
    </rPh>
    <phoneticPr fontId="5"/>
  </si>
  <si>
    <t>151017</t>
  </si>
  <si>
    <t>151025</t>
  </si>
  <si>
    <t>151033</t>
  </si>
  <si>
    <t>151041</t>
  </si>
  <si>
    <t>151050</t>
  </si>
  <si>
    <t>151068</t>
  </si>
  <si>
    <t>151076</t>
  </si>
  <si>
    <t>151084</t>
  </si>
  <si>
    <t>221015</t>
  </si>
  <si>
    <t>221023</t>
  </si>
  <si>
    <t>221031</t>
  </si>
  <si>
    <t>浜松市中央区</t>
    <rPh sb="3" eb="6">
      <t>チュウオウク</t>
    </rPh>
    <phoneticPr fontId="5"/>
  </si>
  <si>
    <t>浜松市浜名区</t>
    <rPh sb="4" eb="5">
      <t>ナ</t>
    </rPh>
    <phoneticPr fontId="5"/>
  </si>
  <si>
    <t>231011</t>
  </si>
  <si>
    <t>231029</t>
  </si>
  <si>
    <t>231037</t>
  </si>
  <si>
    <t>231045</t>
  </si>
  <si>
    <t>231053</t>
  </si>
  <si>
    <t>231061</t>
  </si>
  <si>
    <t>231070</t>
  </si>
  <si>
    <t>231088</t>
  </si>
  <si>
    <t>231096</t>
  </si>
  <si>
    <t>231100</t>
  </si>
  <si>
    <t>231118</t>
  </si>
  <si>
    <t>231126</t>
  </si>
  <si>
    <t>231134</t>
  </si>
  <si>
    <t>231142</t>
  </si>
  <si>
    <t>231151</t>
  </si>
  <si>
    <t>231169</t>
  </si>
  <si>
    <t>261017</t>
  </si>
  <si>
    <t>261025</t>
  </si>
  <si>
    <t>京都市上京区</t>
  </si>
  <si>
    <t>261033</t>
  </si>
  <si>
    <t>261041</t>
  </si>
  <si>
    <t>261050</t>
  </si>
  <si>
    <t>261068</t>
  </si>
  <si>
    <t>261076</t>
  </si>
  <si>
    <t>261084</t>
  </si>
  <si>
    <t>261092</t>
  </si>
  <si>
    <t>261106</t>
  </si>
  <si>
    <t>261114</t>
  </si>
  <si>
    <t>271021</t>
  </si>
  <si>
    <t>271039</t>
  </si>
  <si>
    <t>271047</t>
  </si>
  <si>
    <t>271063</t>
  </si>
  <si>
    <t>271071</t>
  </si>
  <si>
    <t>271080</t>
  </si>
  <si>
    <t>271098</t>
  </si>
  <si>
    <t>271110</t>
  </si>
  <si>
    <t>271136</t>
  </si>
  <si>
    <t>271144</t>
  </si>
  <si>
    <t>271152</t>
  </si>
  <si>
    <t>271161</t>
  </si>
  <si>
    <t>271179</t>
  </si>
  <si>
    <t>271187</t>
  </si>
  <si>
    <t>271195</t>
  </si>
  <si>
    <t>271209</t>
  </si>
  <si>
    <t>271217</t>
  </si>
  <si>
    <t>271225</t>
  </si>
  <si>
    <t>271233</t>
  </si>
  <si>
    <t>271241</t>
  </si>
  <si>
    <t>271250</t>
  </si>
  <si>
    <t>271268</t>
  </si>
  <si>
    <t>271276</t>
  </si>
  <si>
    <t>271284</t>
  </si>
  <si>
    <t>271411</t>
  </si>
  <si>
    <t>271420</t>
  </si>
  <si>
    <t>271438</t>
  </si>
  <si>
    <t>271446</t>
  </si>
  <si>
    <t>271454</t>
  </si>
  <si>
    <t>271462</t>
  </si>
  <si>
    <t>271471</t>
  </si>
  <si>
    <t>281018</t>
  </si>
  <si>
    <t>281026</t>
  </si>
  <si>
    <t>281051</t>
  </si>
  <si>
    <t>281069</t>
  </si>
  <si>
    <t>281077</t>
  </si>
  <si>
    <t>281085</t>
  </si>
  <si>
    <t>281093</t>
  </si>
  <si>
    <t>281107</t>
  </si>
  <si>
    <t>281115</t>
  </si>
  <si>
    <t>331015</t>
  </si>
  <si>
    <t>331023</t>
  </si>
  <si>
    <t>331031</t>
  </si>
  <si>
    <t>331040</t>
  </si>
  <si>
    <t>341011</t>
  </si>
  <si>
    <t>341029</t>
  </si>
  <si>
    <t>341037</t>
  </si>
  <si>
    <t>341045</t>
  </si>
  <si>
    <t>341053</t>
  </si>
  <si>
    <t>341061</t>
  </si>
  <si>
    <t>341070</t>
  </si>
  <si>
    <t>341088</t>
  </si>
  <si>
    <t>401013</t>
  </si>
  <si>
    <t>401030</t>
  </si>
  <si>
    <t>401056</t>
  </si>
  <si>
    <t>401064</t>
  </si>
  <si>
    <t>401072</t>
  </si>
  <si>
    <t>401081</t>
  </si>
  <si>
    <t>401099</t>
  </si>
  <si>
    <t>401315</t>
  </si>
  <si>
    <t>401323</t>
  </si>
  <si>
    <t>401331</t>
  </si>
  <si>
    <t>401340</t>
  </si>
  <si>
    <t>401358</t>
  </si>
  <si>
    <t>401366</t>
  </si>
  <si>
    <t>401374</t>
  </si>
  <si>
    <t>熊本市中央区</t>
    <rPh sb="0" eb="3">
      <t>クマモトシ</t>
    </rPh>
    <rPh sb="3" eb="6">
      <t>チュウオウク</t>
    </rPh>
    <phoneticPr fontId="5"/>
  </si>
  <si>
    <t>熊本市東区</t>
    <rPh sb="0" eb="3">
      <t>クマモトシ</t>
    </rPh>
    <rPh sb="3" eb="5">
      <t>ヒガシク</t>
    </rPh>
    <phoneticPr fontId="5"/>
  </si>
  <si>
    <t>熊本市西区</t>
    <rPh sb="0" eb="3">
      <t>クマモトシ</t>
    </rPh>
    <rPh sb="3" eb="5">
      <t>ニシク</t>
    </rPh>
    <phoneticPr fontId="5"/>
  </si>
  <si>
    <t>熊本市南区</t>
    <rPh sb="0" eb="3">
      <t>クマモトシ</t>
    </rPh>
    <rPh sb="3" eb="5">
      <t>ミナミク</t>
    </rPh>
    <phoneticPr fontId="5"/>
  </si>
  <si>
    <t>熊本市北区</t>
    <rPh sb="0" eb="3">
      <t>クマモトシ</t>
    </rPh>
    <rPh sb="3" eb="5">
      <t>キタク</t>
    </rPh>
    <phoneticPr fontId="5"/>
  </si>
  <si>
    <t>市区町村</t>
    <rPh sb="0" eb="2">
      <t>シク</t>
    </rPh>
    <rPh sb="2" eb="4">
      <t>チョウソン</t>
    </rPh>
    <phoneticPr fontId="5"/>
  </si>
  <si>
    <t>市区町村コード（６桁）</t>
    <rPh sb="0" eb="4">
      <t>シクチョウソン</t>
    </rPh>
    <rPh sb="9" eb="10">
      <t>ケタ</t>
    </rPh>
    <phoneticPr fontId="5"/>
  </si>
  <si>
    <t>市区町村コード（５桁）</t>
    <rPh sb="0" eb="2">
      <t>シク</t>
    </rPh>
    <rPh sb="2" eb="4">
      <t>チョウソン</t>
    </rPh>
    <rPh sb="9" eb="10">
      <t>ケタ</t>
    </rPh>
    <phoneticPr fontId="5"/>
  </si>
  <si>
    <t>入力欄</t>
    <rPh sb="0" eb="2">
      <t>ニュウリョク</t>
    </rPh>
    <rPh sb="2" eb="3">
      <t>ラン</t>
    </rPh>
    <phoneticPr fontId="5"/>
  </si>
  <si>
    <t>和暦</t>
    <rPh sb="0" eb="2">
      <t>ワレキ</t>
    </rPh>
    <phoneticPr fontId="5"/>
  </si>
  <si>
    <t>和暦変換</t>
    <rPh sb="0" eb="4">
      <t>ワレキヘンカン</t>
    </rPh>
    <phoneticPr fontId="5"/>
  </si>
  <si>
    <t>明治</t>
    <rPh sb="0" eb="2">
      <t>メイジ</t>
    </rPh>
    <phoneticPr fontId="5"/>
  </si>
  <si>
    <t>大正</t>
    <rPh sb="0" eb="2">
      <t>タイショウ</t>
    </rPh>
    <phoneticPr fontId="5"/>
  </si>
  <si>
    <t>昭和</t>
    <rPh sb="0" eb="2">
      <t>ショウワ</t>
    </rPh>
    <phoneticPr fontId="5"/>
  </si>
  <si>
    <t>平成</t>
    <rPh sb="0" eb="2">
      <t>ヘイセイ</t>
    </rPh>
    <phoneticPr fontId="5"/>
  </si>
  <si>
    <t>令和</t>
    <rPh sb="0" eb="2">
      <t>レイワ</t>
    </rPh>
    <phoneticPr fontId="5"/>
  </si>
  <si>
    <t>M</t>
    <phoneticPr fontId="5"/>
  </si>
  <si>
    <t>T</t>
    <phoneticPr fontId="5"/>
  </si>
  <si>
    <t>S</t>
    <phoneticPr fontId="5"/>
  </si>
  <si>
    <t>H</t>
    <phoneticPr fontId="5"/>
  </si>
  <si>
    <t>R</t>
    <phoneticPr fontId="5"/>
  </si>
  <si>
    <t>年２桁目</t>
    <rPh sb="0" eb="1">
      <t>ネン</t>
    </rPh>
    <rPh sb="2" eb="4">
      <t>ケタメ</t>
    </rPh>
    <phoneticPr fontId="5"/>
  </si>
  <si>
    <t>年１桁目</t>
    <phoneticPr fontId="5"/>
  </si>
  <si>
    <t>月２桁目</t>
    <rPh sb="0" eb="1">
      <t>ガツ</t>
    </rPh>
    <rPh sb="2" eb="4">
      <t>ケタメ</t>
    </rPh>
    <phoneticPr fontId="5"/>
  </si>
  <si>
    <t>月１桁目</t>
    <phoneticPr fontId="5"/>
  </si>
  <si>
    <t>日２桁目</t>
    <rPh sb="0" eb="1">
      <t>ヒ</t>
    </rPh>
    <rPh sb="2" eb="4">
      <t>ケタメ</t>
    </rPh>
    <phoneticPr fontId="5"/>
  </si>
  <si>
    <t>日１桁目</t>
    <phoneticPr fontId="5"/>
  </si>
  <si>
    <t>中立売通新町西入三丁町453番地３</t>
    <phoneticPr fontId="5"/>
  </si>
  <si>
    <t>090-1234-5678</t>
    <phoneticPr fontId="5"/>
  </si>
  <si>
    <t>0915</t>
  </si>
  <si>
    <r>
      <t>郵便番号</t>
    </r>
    <r>
      <rPr>
        <sz val="10"/>
        <color rgb="FFFF0000"/>
        <rFont val="UD デジタル 教科書体 NP-B"/>
        <family val="1"/>
        <charset val="128"/>
      </rPr>
      <t>【ハイフン（‐）前の３桁】</t>
    </r>
    <rPh sb="0" eb="2">
      <t>ユウビン</t>
    </rPh>
    <rPh sb="2" eb="4">
      <t>バンゴウ</t>
    </rPh>
    <rPh sb="15" eb="16">
      <t>ケタ</t>
    </rPh>
    <phoneticPr fontId="5"/>
  </si>
  <si>
    <r>
      <t>郵便番号</t>
    </r>
    <r>
      <rPr>
        <sz val="10"/>
        <color rgb="FFFF0000"/>
        <rFont val="UD デジタル 教科書体 NP-B"/>
        <family val="1"/>
        <charset val="128"/>
      </rPr>
      <t>【ハイフン（‐）後の４桁】</t>
    </r>
    <rPh sb="0" eb="2">
      <t>ユウビン</t>
    </rPh>
    <rPh sb="2" eb="4">
      <t>バンゴウ</t>
    </rPh>
    <rPh sb="12" eb="13">
      <t>アト</t>
    </rPh>
    <rPh sb="15" eb="16">
      <t>ケタ</t>
    </rPh>
    <phoneticPr fontId="5"/>
  </si>
  <si>
    <r>
      <rPr>
        <sz val="10"/>
        <color rgb="FFFF0000"/>
        <rFont val="UD デジタル 教科書体 NP-B"/>
        <family val="1"/>
        <charset val="128"/>
      </rPr>
      <t>ハイフン（‐）前の３桁</t>
    </r>
    <r>
      <rPr>
        <sz val="10"/>
        <rFont val="UD デジタル 教科書体 NP-R"/>
        <family val="1"/>
        <charset val="128"/>
      </rPr>
      <t>を入力</t>
    </r>
    <rPh sb="7" eb="8">
      <t>マエ</t>
    </rPh>
    <rPh sb="10" eb="11">
      <t>ケタ</t>
    </rPh>
    <rPh sb="12" eb="14">
      <t>ニュウリョク</t>
    </rPh>
    <phoneticPr fontId="5"/>
  </si>
  <si>
    <r>
      <rPr>
        <sz val="10"/>
        <color rgb="FFFF0000"/>
        <rFont val="UD デジタル 教科書体 NP-B"/>
        <family val="1"/>
        <charset val="128"/>
      </rPr>
      <t>ハイフン（‐）後の４桁</t>
    </r>
    <r>
      <rPr>
        <sz val="10"/>
        <rFont val="UD デジタル 教科書体 NP-R"/>
        <family val="1"/>
        <charset val="128"/>
      </rPr>
      <t>を入力</t>
    </r>
    <rPh sb="7" eb="8">
      <t>アト</t>
    </rPh>
    <phoneticPr fontId="5"/>
  </si>
  <si>
    <t>上記の都道府県を入力後、選択</t>
    <rPh sb="0" eb="2">
      <t>ジョウキ</t>
    </rPh>
    <rPh sb="3" eb="7">
      <t>トドウフケン</t>
    </rPh>
    <rPh sb="8" eb="10">
      <t>ニュウリョク</t>
    </rPh>
    <rPh sb="10" eb="11">
      <t>ゴ</t>
    </rPh>
    <rPh sb="12" eb="14">
      <t>センタク</t>
    </rPh>
    <phoneticPr fontId="5"/>
  </si>
  <si>
    <t>１文字目</t>
    <rPh sb="1" eb="4">
      <t>モジメ</t>
    </rPh>
    <phoneticPr fontId="5"/>
  </si>
  <si>
    <t>２文字目</t>
    <rPh sb="1" eb="4">
      <t>モジメ</t>
    </rPh>
    <phoneticPr fontId="5"/>
  </si>
  <si>
    <t>３文字目</t>
    <rPh sb="1" eb="4">
      <t>モジメ</t>
    </rPh>
    <phoneticPr fontId="5"/>
  </si>
  <si>
    <t>４文字目</t>
    <rPh sb="1" eb="4">
      <t>モジメ</t>
    </rPh>
    <phoneticPr fontId="5"/>
  </si>
  <si>
    <t>５文字目</t>
    <rPh sb="1" eb="4">
      <t>モジメ</t>
    </rPh>
    <phoneticPr fontId="5"/>
  </si>
  <si>
    <t>６文字目</t>
    <rPh sb="1" eb="4">
      <t>モジメ</t>
    </rPh>
    <phoneticPr fontId="5"/>
  </si>
  <si>
    <t>７文字目</t>
    <rPh sb="1" eb="4">
      <t>モジメ</t>
    </rPh>
    <phoneticPr fontId="5"/>
  </si>
  <si>
    <t>８文字目</t>
    <rPh sb="1" eb="4">
      <t>モジメ</t>
    </rPh>
    <phoneticPr fontId="5"/>
  </si>
  <si>
    <t>９文字目</t>
    <rPh sb="1" eb="4">
      <t>モジメ</t>
    </rPh>
    <phoneticPr fontId="5"/>
  </si>
  <si>
    <t>10文字目</t>
    <rPh sb="2" eb="5">
      <t>モジメ</t>
    </rPh>
    <phoneticPr fontId="5"/>
  </si>
  <si>
    <t>11文字目</t>
    <rPh sb="2" eb="5">
      <t>モジメ</t>
    </rPh>
    <phoneticPr fontId="5"/>
  </si>
  <si>
    <t>12文字目</t>
    <rPh sb="2" eb="5">
      <t>モジメ</t>
    </rPh>
    <phoneticPr fontId="5"/>
  </si>
  <si>
    <t>13文字目</t>
    <rPh sb="2" eb="5">
      <t>モジメ</t>
    </rPh>
    <phoneticPr fontId="5"/>
  </si>
  <si>
    <t>14文字目</t>
    <rPh sb="2" eb="5">
      <t>モジメ</t>
    </rPh>
    <phoneticPr fontId="5"/>
  </si>
  <si>
    <t>15文字目</t>
    <rPh sb="2" eb="5">
      <t>モジメ</t>
    </rPh>
    <phoneticPr fontId="5"/>
  </si>
  <si>
    <t>16文字目</t>
    <rPh sb="2" eb="5">
      <t>モジメ</t>
    </rPh>
    <phoneticPr fontId="5"/>
  </si>
  <si>
    <t>17文字目</t>
    <rPh sb="2" eb="5">
      <t>モジメ</t>
    </rPh>
    <phoneticPr fontId="5"/>
  </si>
  <si>
    <t>18文字目</t>
    <rPh sb="2" eb="5">
      <t>モジメ</t>
    </rPh>
    <phoneticPr fontId="5"/>
  </si>
  <si>
    <t>19文字目</t>
    <rPh sb="2" eb="5">
      <t>モジメ</t>
    </rPh>
    <phoneticPr fontId="5"/>
  </si>
  <si>
    <t>20文字目</t>
    <rPh sb="2" eb="5">
      <t>モジメ</t>
    </rPh>
    <phoneticPr fontId="5"/>
  </si>
  <si>
    <t>郵便番号【３桁】</t>
    <rPh sb="0" eb="4">
      <t>ユウビンバンゴウ</t>
    </rPh>
    <rPh sb="6" eb="7">
      <t>ケタ</t>
    </rPh>
    <phoneticPr fontId="5"/>
  </si>
  <si>
    <t>３桁目</t>
    <rPh sb="1" eb="3">
      <t>ケタメ</t>
    </rPh>
    <phoneticPr fontId="5"/>
  </si>
  <si>
    <t>２桁目</t>
    <rPh sb="1" eb="3">
      <t>ケタメ</t>
    </rPh>
    <phoneticPr fontId="5"/>
  </si>
  <si>
    <t>１桁目</t>
    <rPh sb="1" eb="3">
      <t>ケタメ</t>
    </rPh>
    <phoneticPr fontId="5"/>
  </si>
  <si>
    <t>郵便番号【４桁】</t>
    <phoneticPr fontId="5"/>
  </si>
  <si>
    <t>札幌市中央区</t>
    <phoneticPr fontId="5"/>
  </si>
  <si>
    <t>仙台市青葉区</t>
    <phoneticPr fontId="5"/>
  </si>
  <si>
    <t>仙台市宮城野区</t>
    <phoneticPr fontId="5"/>
  </si>
  <si>
    <t>仙台市若林区</t>
    <phoneticPr fontId="5"/>
  </si>
  <si>
    <t>仙台市太白区</t>
    <phoneticPr fontId="5"/>
  </si>
  <si>
    <t>仙台市泉区</t>
    <phoneticPr fontId="5"/>
  </si>
  <si>
    <t>さいたま市西区</t>
    <phoneticPr fontId="5"/>
  </si>
  <si>
    <t>さいたま市北区</t>
    <phoneticPr fontId="5"/>
  </si>
  <si>
    <t>さいたま市大宮区</t>
    <phoneticPr fontId="5"/>
  </si>
  <si>
    <t>さいたま市見沼区</t>
    <phoneticPr fontId="5"/>
  </si>
  <si>
    <t>さいたま市中央区</t>
    <phoneticPr fontId="5"/>
  </si>
  <si>
    <t>さいたま市桜区</t>
    <phoneticPr fontId="5"/>
  </si>
  <si>
    <t>さいたま市浦和区</t>
    <phoneticPr fontId="5"/>
  </si>
  <si>
    <t>さいたま市南区</t>
    <phoneticPr fontId="5"/>
  </si>
  <si>
    <t>さいたま市緑区</t>
    <phoneticPr fontId="5"/>
  </si>
  <si>
    <t>さいたま市岩槻区</t>
    <phoneticPr fontId="5"/>
  </si>
  <si>
    <t>都道府県選択</t>
    <rPh sb="0" eb="4">
      <t>トドウフケン</t>
    </rPh>
    <rPh sb="4" eb="6">
      <t>センタク</t>
    </rPh>
    <phoneticPr fontId="5"/>
  </si>
  <si>
    <t>千葉市中央区</t>
    <phoneticPr fontId="5"/>
  </si>
  <si>
    <t>千葉市花見川区</t>
    <phoneticPr fontId="5"/>
  </si>
  <si>
    <t>千葉市稲毛区</t>
    <phoneticPr fontId="5"/>
  </si>
  <si>
    <t>千葉市若葉区</t>
    <phoneticPr fontId="5"/>
  </si>
  <si>
    <t>千葉市緑区</t>
    <phoneticPr fontId="5"/>
  </si>
  <si>
    <t>千葉市美浜区</t>
    <phoneticPr fontId="5"/>
  </si>
  <si>
    <t>横浜市鶴見区</t>
    <phoneticPr fontId="5"/>
  </si>
  <si>
    <t>川崎市川崎区</t>
    <phoneticPr fontId="5"/>
  </si>
  <si>
    <t>横浜市神奈川区</t>
    <phoneticPr fontId="5"/>
  </si>
  <si>
    <t>横浜市西区</t>
    <phoneticPr fontId="5"/>
  </si>
  <si>
    <t>横浜市中区</t>
    <phoneticPr fontId="5"/>
  </si>
  <si>
    <t>横浜市南区</t>
    <phoneticPr fontId="5"/>
  </si>
  <si>
    <t>横浜市保土ケ谷区</t>
    <phoneticPr fontId="5"/>
  </si>
  <si>
    <t>横浜市磯子区</t>
    <phoneticPr fontId="5"/>
  </si>
  <si>
    <t>横浜市金沢区</t>
    <phoneticPr fontId="5"/>
  </si>
  <si>
    <t>横浜市港北区</t>
    <phoneticPr fontId="5"/>
  </si>
  <si>
    <t>横浜市戸塚区</t>
    <phoneticPr fontId="5"/>
  </si>
  <si>
    <t>横浜市港南区</t>
    <phoneticPr fontId="5"/>
  </si>
  <si>
    <t>横浜市旭区</t>
    <phoneticPr fontId="5"/>
  </si>
  <si>
    <t>横浜市緑区</t>
    <phoneticPr fontId="5"/>
  </si>
  <si>
    <t>横浜市瀬谷区</t>
    <phoneticPr fontId="5"/>
  </si>
  <si>
    <t>横浜市栄区</t>
    <phoneticPr fontId="5"/>
  </si>
  <si>
    <t>横浜市泉区</t>
    <phoneticPr fontId="5"/>
  </si>
  <si>
    <t>横浜市青葉区</t>
    <phoneticPr fontId="5"/>
  </si>
  <si>
    <t>横浜市都筑区</t>
    <phoneticPr fontId="5"/>
  </si>
  <si>
    <t>川崎市幸区</t>
    <phoneticPr fontId="5"/>
  </si>
  <si>
    <t>川崎市中原区</t>
    <phoneticPr fontId="5"/>
  </si>
  <si>
    <t>川崎市高津区</t>
    <phoneticPr fontId="5"/>
  </si>
  <si>
    <t>川崎市多摩区</t>
    <phoneticPr fontId="5"/>
  </si>
  <si>
    <t>川崎市宮前区</t>
    <phoneticPr fontId="5"/>
  </si>
  <si>
    <t>川崎市麻生区</t>
    <phoneticPr fontId="5"/>
  </si>
  <si>
    <t>新潟市北区</t>
    <phoneticPr fontId="5"/>
  </si>
  <si>
    <t>新潟市東区</t>
    <phoneticPr fontId="5"/>
  </si>
  <si>
    <t>新潟市中央区</t>
    <phoneticPr fontId="5"/>
  </si>
  <si>
    <t>新潟市江南区</t>
    <phoneticPr fontId="5"/>
  </si>
  <si>
    <t>新潟市秋葉区</t>
    <phoneticPr fontId="5"/>
  </si>
  <si>
    <t>新潟市南区</t>
    <phoneticPr fontId="5"/>
  </si>
  <si>
    <t>新潟市西区</t>
    <phoneticPr fontId="5"/>
  </si>
  <si>
    <t>新潟市西蒲区</t>
    <phoneticPr fontId="5"/>
  </si>
  <si>
    <t>静岡市葵区</t>
    <phoneticPr fontId="5"/>
  </si>
  <si>
    <t>静岡市駿河区</t>
    <phoneticPr fontId="5"/>
  </si>
  <si>
    <t>静岡市清水区</t>
    <phoneticPr fontId="5"/>
  </si>
  <si>
    <t>浜松市天竜区</t>
    <phoneticPr fontId="5"/>
  </si>
  <si>
    <t>名古屋市千種区</t>
    <phoneticPr fontId="5"/>
  </si>
  <si>
    <t>名古屋市東区</t>
    <phoneticPr fontId="5"/>
  </si>
  <si>
    <t>名古屋市北区</t>
    <phoneticPr fontId="5"/>
  </si>
  <si>
    <t>名古屋市西区</t>
    <phoneticPr fontId="5"/>
  </si>
  <si>
    <t>名古屋市中村区</t>
    <phoneticPr fontId="5"/>
  </si>
  <si>
    <t>名古屋市中区</t>
    <phoneticPr fontId="5"/>
  </si>
  <si>
    <t>名古屋市昭和区</t>
    <phoneticPr fontId="5"/>
  </si>
  <si>
    <t>名古屋市瑞穂区</t>
    <phoneticPr fontId="5"/>
  </si>
  <si>
    <t>名古屋市熱田区</t>
    <phoneticPr fontId="5"/>
  </si>
  <si>
    <t>名古屋市中川区</t>
    <phoneticPr fontId="5"/>
  </si>
  <si>
    <t>名古屋市港区</t>
    <phoneticPr fontId="5"/>
  </si>
  <si>
    <t>名古屋市南区</t>
    <phoneticPr fontId="5"/>
  </si>
  <si>
    <t>名古屋市守山区</t>
    <phoneticPr fontId="5"/>
  </si>
  <si>
    <t>名古屋市緑区</t>
    <phoneticPr fontId="5"/>
  </si>
  <si>
    <t>名古屋市名東区</t>
    <phoneticPr fontId="5"/>
  </si>
  <si>
    <t>名古屋市天白区</t>
    <phoneticPr fontId="5"/>
  </si>
  <si>
    <t>京都市北区</t>
    <phoneticPr fontId="5"/>
  </si>
  <si>
    <t>京都市上京区</t>
    <phoneticPr fontId="5"/>
  </si>
  <si>
    <t>京都市左京区</t>
    <phoneticPr fontId="5"/>
  </si>
  <si>
    <t>京都市中京区</t>
    <phoneticPr fontId="5"/>
  </si>
  <si>
    <t>京都市東山区</t>
    <phoneticPr fontId="5"/>
  </si>
  <si>
    <t>京都市下京区</t>
    <phoneticPr fontId="5"/>
  </si>
  <si>
    <t>京都市南区</t>
    <phoneticPr fontId="5"/>
  </si>
  <si>
    <t>京都市右京区</t>
    <phoneticPr fontId="5"/>
  </si>
  <si>
    <t>京都市伏見区</t>
    <phoneticPr fontId="5"/>
  </si>
  <si>
    <t>京都市山科区</t>
    <phoneticPr fontId="5"/>
  </si>
  <si>
    <t>京都市西京区</t>
    <phoneticPr fontId="5"/>
  </si>
  <si>
    <t>大阪市都島区</t>
    <phoneticPr fontId="5"/>
  </si>
  <si>
    <t>大阪市福島区</t>
    <phoneticPr fontId="5"/>
  </si>
  <si>
    <t>大阪市此花区</t>
    <phoneticPr fontId="5"/>
  </si>
  <si>
    <t>大阪市西区</t>
    <phoneticPr fontId="5"/>
  </si>
  <si>
    <t>大阪市港区</t>
    <phoneticPr fontId="5"/>
  </si>
  <si>
    <t>大阪市大正区</t>
    <phoneticPr fontId="5"/>
  </si>
  <si>
    <t>大阪市天王寺区</t>
    <phoneticPr fontId="5"/>
  </si>
  <si>
    <t>大阪市浪速区</t>
    <phoneticPr fontId="5"/>
  </si>
  <si>
    <t>大阪市西淀川区</t>
    <phoneticPr fontId="5"/>
  </si>
  <si>
    <t>大阪市東淀川区</t>
    <phoneticPr fontId="5"/>
  </si>
  <si>
    <t>大阪市東成区</t>
    <phoneticPr fontId="5"/>
  </si>
  <si>
    <t>大阪市生野区</t>
    <phoneticPr fontId="5"/>
  </si>
  <si>
    <t>大阪市旭区</t>
    <phoneticPr fontId="5"/>
  </si>
  <si>
    <t>大阪市城東区</t>
    <phoneticPr fontId="5"/>
  </si>
  <si>
    <t>大阪市阿倍野区</t>
    <phoneticPr fontId="5"/>
  </si>
  <si>
    <t>大阪市住吉区</t>
    <phoneticPr fontId="5"/>
  </si>
  <si>
    <t>大阪市東住吉区</t>
    <phoneticPr fontId="5"/>
  </si>
  <si>
    <t>大阪市西成区</t>
    <phoneticPr fontId="5"/>
  </si>
  <si>
    <t>大阪市淀川区</t>
    <phoneticPr fontId="5"/>
  </si>
  <si>
    <t>大阪市鶴見区</t>
    <phoneticPr fontId="5"/>
  </si>
  <si>
    <t>大阪市住之江区</t>
    <phoneticPr fontId="5"/>
  </si>
  <si>
    <t>大阪市平野区</t>
    <phoneticPr fontId="5"/>
  </si>
  <si>
    <t>大阪市北区</t>
    <phoneticPr fontId="5"/>
  </si>
  <si>
    <t>大阪市中央区</t>
    <phoneticPr fontId="5"/>
  </si>
  <si>
    <t>堺市堺区</t>
    <phoneticPr fontId="5"/>
  </si>
  <si>
    <t>堺市中区</t>
    <phoneticPr fontId="5"/>
  </si>
  <si>
    <t>堺市東区</t>
    <phoneticPr fontId="5"/>
  </si>
  <si>
    <t>堺市西区</t>
    <phoneticPr fontId="5"/>
  </si>
  <si>
    <t>堺市南区</t>
    <phoneticPr fontId="5"/>
  </si>
  <si>
    <t>堺市北区</t>
    <phoneticPr fontId="5"/>
  </si>
  <si>
    <t>堺市美原区</t>
    <phoneticPr fontId="5"/>
  </si>
  <si>
    <t>神戸市東灘区</t>
    <phoneticPr fontId="5"/>
  </si>
  <si>
    <t>神戸市灘区</t>
    <phoneticPr fontId="5"/>
  </si>
  <si>
    <t>神戸市兵庫区</t>
    <phoneticPr fontId="5"/>
  </si>
  <si>
    <t>神戸市長田区</t>
    <phoneticPr fontId="5"/>
  </si>
  <si>
    <t>神戸市須磨区</t>
    <phoneticPr fontId="5"/>
  </si>
  <si>
    <t>神戸市垂水区</t>
    <phoneticPr fontId="5"/>
  </si>
  <si>
    <t>神戸市北区</t>
    <phoneticPr fontId="5"/>
  </si>
  <si>
    <t>神戸市中央区</t>
    <phoneticPr fontId="5"/>
  </si>
  <si>
    <t>神戸市西区</t>
    <phoneticPr fontId="5"/>
  </si>
  <si>
    <t>岡山市北区</t>
    <phoneticPr fontId="5"/>
  </si>
  <si>
    <t>岡山市中区</t>
    <phoneticPr fontId="5"/>
  </si>
  <si>
    <t>岡山市東区</t>
    <phoneticPr fontId="5"/>
  </si>
  <si>
    <t>岡山市南区</t>
    <phoneticPr fontId="5"/>
  </si>
  <si>
    <t>広島市中区</t>
    <phoneticPr fontId="5"/>
  </si>
  <si>
    <t>広島市東区</t>
    <phoneticPr fontId="5"/>
  </si>
  <si>
    <t>広島市南区</t>
    <phoneticPr fontId="5"/>
  </si>
  <si>
    <t>広島市西区</t>
    <phoneticPr fontId="5"/>
  </si>
  <si>
    <t>広島市安佐南区</t>
    <phoneticPr fontId="5"/>
  </si>
  <si>
    <t>広島市安佐北区</t>
    <phoneticPr fontId="5"/>
  </si>
  <si>
    <t>広島市安芸区</t>
    <phoneticPr fontId="5"/>
  </si>
  <si>
    <t>広島市佐伯区</t>
    <phoneticPr fontId="5"/>
  </si>
  <si>
    <t>北九州市門司区</t>
    <phoneticPr fontId="5"/>
  </si>
  <si>
    <t>北九州市若松区</t>
    <phoneticPr fontId="5"/>
  </si>
  <si>
    <t>北九州市戸畑区</t>
    <phoneticPr fontId="5"/>
  </si>
  <si>
    <t>北九州市小倉北区</t>
    <phoneticPr fontId="5"/>
  </si>
  <si>
    <t>北九州市小倉南区</t>
    <phoneticPr fontId="5"/>
  </si>
  <si>
    <t>北九州市八幡東区</t>
    <phoneticPr fontId="5"/>
  </si>
  <si>
    <t>北九州市八幡西区</t>
    <phoneticPr fontId="5"/>
  </si>
  <si>
    <t>福岡市東区</t>
    <phoneticPr fontId="5"/>
  </si>
  <si>
    <t>福岡市博多区</t>
    <phoneticPr fontId="5"/>
  </si>
  <si>
    <t>福岡市中央区</t>
    <phoneticPr fontId="5"/>
  </si>
  <si>
    <t>福岡市南区</t>
    <phoneticPr fontId="5"/>
  </si>
  <si>
    <t>福岡市西区</t>
    <phoneticPr fontId="5"/>
  </si>
  <si>
    <t>福岡市城南区</t>
    <phoneticPr fontId="5"/>
  </si>
  <si>
    <t>福岡市早良区</t>
    <phoneticPr fontId="5"/>
  </si>
  <si>
    <t>申請書の市郡区</t>
    <rPh sb="0" eb="3">
      <t>シンセイショ</t>
    </rPh>
    <rPh sb="5" eb="6">
      <t>グン</t>
    </rPh>
    <rPh sb="6" eb="7">
      <t>ク</t>
    </rPh>
    <phoneticPr fontId="5"/>
  </si>
  <si>
    <t>申請書の都道府県</t>
    <rPh sb="0" eb="3">
      <t>シンセイショ</t>
    </rPh>
    <rPh sb="4" eb="8">
      <t>トドウフケン</t>
    </rPh>
    <phoneticPr fontId="5"/>
  </si>
  <si>
    <t>申請書の区町村</t>
    <rPh sb="0" eb="3">
      <t>シンセイショ</t>
    </rPh>
    <rPh sb="4" eb="7">
      <t>クチョウソン</t>
    </rPh>
    <phoneticPr fontId="5"/>
  </si>
  <si>
    <t>都道府県</t>
    <rPh sb="0" eb="4">
      <t>トドウフケン</t>
    </rPh>
    <phoneticPr fontId="5"/>
  </si>
  <si>
    <t>北海</t>
  </si>
  <si>
    <t>札幌</t>
  </si>
  <si>
    <t>函館</t>
  </si>
  <si>
    <t>小樽</t>
  </si>
  <si>
    <t>旭川</t>
  </si>
  <si>
    <t>室蘭</t>
  </si>
  <si>
    <t>釧路</t>
  </si>
  <si>
    <t>帯広</t>
  </si>
  <si>
    <t>北見</t>
  </si>
  <si>
    <t>夕張</t>
  </si>
  <si>
    <t>岩見沢</t>
  </si>
  <si>
    <t>網走</t>
  </si>
  <si>
    <t>留萌</t>
  </si>
  <si>
    <t>苫小牧</t>
  </si>
  <si>
    <t>稚内</t>
  </si>
  <si>
    <t>美唄</t>
  </si>
  <si>
    <t>芦別</t>
  </si>
  <si>
    <t>江別</t>
  </si>
  <si>
    <t>赤平</t>
  </si>
  <si>
    <t>紋別</t>
  </si>
  <si>
    <t>士別</t>
  </si>
  <si>
    <t>名寄</t>
  </si>
  <si>
    <t>三笠</t>
  </si>
  <si>
    <t>根室</t>
  </si>
  <si>
    <t>千歳</t>
  </si>
  <si>
    <t>滝川</t>
  </si>
  <si>
    <t>砂川</t>
  </si>
  <si>
    <t>歌志内</t>
  </si>
  <si>
    <t>深川</t>
  </si>
  <si>
    <t>富良野</t>
  </si>
  <si>
    <t>登別</t>
  </si>
  <si>
    <t>恵庭</t>
  </si>
  <si>
    <t>伊達</t>
  </si>
  <si>
    <t>北広島</t>
  </si>
  <si>
    <t>石狩</t>
  </si>
  <si>
    <t>北斗</t>
  </si>
  <si>
    <t>当別</t>
  </si>
  <si>
    <t>新篠津</t>
  </si>
  <si>
    <t>松前</t>
  </si>
  <si>
    <t>知内</t>
  </si>
  <si>
    <t>木古内</t>
  </si>
  <si>
    <t>七飯</t>
  </si>
  <si>
    <t>鹿部</t>
  </si>
  <si>
    <t>森</t>
  </si>
  <si>
    <t>八雲</t>
  </si>
  <si>
    <t>長万部</t>
  </si>
  <si>
    <t>江差</t>
  </si>
  <si>
    <t>上ノ国</t>
  </si>
  <si>
    <t>厚沢部</t>
  </si>
  <si>
    <t>乙部</t>
  </si>
  <si>
    <t>奥尻</t>
  </si>
  <si>
    <t>今金</t>
  </si>
  <si>
    <t>せたな</t>
  </si>
  <si>
    <t>島牧</t>
  </si>
  <si>
    <t>寿都</t>
  </si>
  <si>
    <t>黒松内</t>
  </si>
  <si>
    <t>蘭越</t>
  </si>
  <si>
    <t>ニセコ</t>
  </si>
  <si>
    <t>真狩</t>
  </si>
  <si>
    <t>留寿都</t>
  </si>
  <si>
    <t>喜茂別</t>
  </si>
  <si>
    <t>京極</t>
  </si>
  <si>
    <t>倶知安</t>
  </si>
  <si>
    <t>共和</t>
  </si>
  <si>
    <t>岩内</t>
  </si>
  <si>
    <t>泊</t>
  </si>
  <si>
    <t>神恵内</t>
  </si>
  <si>
    <t>積丹</t>
  </si>
  <si>
    <t>古平</t>
  </si>
  <si>
    <t>仁木</t>
  </si>
  <si>
    <t>余市</t>
  </si>
  <si>
    <t>赤井川</t>
  </si>
  <si>
    <t>南幌</t>
  </si>
  <si>
    <t>奈井江</t>
  </si>
  <si>
    <t>上砂川</t>
  </si>
  <si>
    <t>由仁</t>
  </si>
  <si>
    <t>長沼</t>
  </si>
  <si>
    <t>栗山</t>
  </si>
  <si>
    <t>月形</t>
  </si>
  <si>
    <t>浦臼</t>
  </si>
  <si>
    <t>新十津川</t>
  </si>
  <si>
    <t>妹背牛</t>
  </si>
  <si>
    <t>秩父別</t>
  </si>
  <si>
    <t>雨竜</t>
  </si>
  <si>
    <t>北竜</t>
  </si>
  <si>
    <t>沼田</t>
  </si>
  <si>
    <t>鷹栖</t>
  </si>
  <si>
    <t>東神楽</t>
  </si>
  <si>
    <t>当麻</t>
  </si>
  <si>
    <t>比布</t>
  </si>
  <si>
    <t>愛別</t>
  </si>
  <si>
    <t>上川</t>
  </si>
  <si>
    <t>東川</t>
  </si>
  <si>
    <t>美瑛</t>
  </si>
  <si>
    <t>上富良野</t>
  </si>
  <si>
    <t>中富良野</t>
  </si>
  <si>
    <t>南富良野</t>
  </si>
  <si>
    <t>占冠</t>
  </si>
  <si>
    <t>和寒</t>
  </si>
  <si>
    <t>剣淵</t>
  </si>
  <si>
    <t>下川</t>
  </si>
  <si>
    <t>美深</t>
  </si>
  <si>
    <t>音威子府</t>
  </si>
  <si>
    <t>中川</t>
  </si>
  <si>
    <t>幌加内</t>
  </si>
  <si>
    <t>増毛</t>
  </si>
  <si>
    <t>小平</t>
  </si>
  <si>
    <t>苫前</t>
  </si>
  <si>
    <t>羽幌</t>
  </si>
  <si>
    <t>初山別</t>
  </si>
  <si>
    <t>遠別</t>
  </si>
  <si>
    <t>天塩</t>
  </si>
  <si>
    <t>猿払</t>
  </si>
  <si>
    <t>浜頓別</t>
  </si>
  <si>
    <t>中頓別</t>
  </si>
  <si>
    <t>枝幸</t>
  </si>
  <si>
    <t>豊富</t>
  </si>
  <si>
    <t>礼文</t>
  </si>
  <si>
    <t>利尻</t>
  </si>
  <si>
    <t>利尻富士</t>
  </si>
  <si>
    <t>幌延</t>
  </si>
  <si>
    <t>美幌</t>
  </si>
  <si>
    <t>津別</t>
  </si>
  <si>
    <t>斜里</t>
  </si>
  <si>
    <t>清里</t>
  </si>
  <si>
    <t>小清水</t>
  </si>
  <si>
    <t>訓子府</t>
  </si>
  <si>
    <t>置戸</t>
  </si>
  <si>
    <t>佐呂間</t>
  </si>
  <si>
    <t>遠軽</t>
  </si>
  <si>
    <t>湧別</t>
  </si>
  <si>
    <t>滝上</t>
  </si>
  <si>
    <t>興部</t>
  </si>
  <si>
    <t>西興部</t>
  </si>
  <si>
    <t>雄武</t>
  </si>
  <si>
    <t>大空</t>
  </si>
  <si>
    <t>豊浦</t>
  </si>
  <si>
    <t>壮瞥</t>
  </si>
  <si>
    <t>白老</t>
  </si>
  <si>
    <t>厚真</t>
  </si>
  <si>
    <t>洞爺湖</t>
  </si>
  <si>
    <t>安平</t>
  </si>
  <si>
    <t>むかわ</t>
  </si>
  <si>
    <t>日高</t>
  </si>
  <si>
    <t>平取</t>
  </si>
  <si>
    <t>新冠</t>
  </si>
  <si>
    <t>浦河</t>
  </si>
  <si>
    <t>様似</t>
  </si>
  <si>
    <t>えりも</t>
  </si>
  <si>
    <t>新ひだか</t>
  </si>
  <si>
    <t>音更</t>
  </si>
  <si>
    <t>士幌</t>
  </si>
  <si>
    <t>上士幌</t>
  </si>
  <si>
    <t>鹿追</t>
  </si>
  <si>
    <t>新得</t>
  </si>
  <si>
    <t>清水</t>
  </si>
  <si>
    <t>芽室</t>
  </si>
  <si>
    <t>中札内</t>
  </si>
  <si>
    <t>更別</t>
  </si>
  <si>
    <t>大樹</t>
  </si>
  <si>
    <t>広尾</t>
  </si>
  <si>
    <t>幕別</t>
  </si>
  <si>
    <t>池田</t>
  </si>
  <si>
    <t>豊頃</t>
  </si>
  <si>
    <t>本別</t>
  </si>
  <si>
    <t>足寄</t>
  </si>
  <si>
    <t>陸別</t>
  </si>
  <si>
    <t>浦幌</t>
  </si>
  <si>
    <t>厚岸</t>
  </si>
  <si>
    <t>浜中</t>
  </si>
  <si>
    <t>標茶</t>
  </si>
  <si>
    <t>弟子屈</t>
  </si>
  <si>
    <t>鶴居</t>
  </si>
  <si>
    <t>白糠</t>
  </si>
  <si>
    <t>別海</t>
  </si>
  <si>
    <t>中標津</t>
  </si>
  <si>
    <t>標津</t>
  </si>
  <si>
    <t>羅臼</t>
  </si>
  <si>
    <t>色丹</t>
  </si>
  <si>
    <t>留夜別</t>
  </si>
  <si>
    <t>留別</t>
  </si>
  <si>
    <t>紗那</t>
  </si>
  <si>
    <t>蘂取</t>
  </si>
  <si>
    <t>弘前</t>
  </si>
  <si>
    <t>八戸</t>
  </si>
  <si>
    <t>黒石</t>
  </si>
  <si>
    <t>五所川原</t>
  </si>
  <si>
    <t>十和田</t>
  </si>
  <si>
    <t>三沢</t>
  </si>
  <si>
    <t>むつ</t>
  </si>
  <si>
    <t>つがる</t>
  </si>
  <si>
    <t>平川</t>
  </si>
  <si>
    <t>平内</t>
  </si>
  <si>
    <t>今別</t>
  </si>
  <si>
    <t>蓬田</t>
  </si>
  <si>
    <t>外ヶ浜</t>
  </si>
  <si>
    <t>鰺ヶ沢</t>
  </si>
  <si>
    <t>深浦</t>
  </si>
  <si>
    <t>西目屋</t>
  </si>
  <si>
    <t>藤崎</t>
  </si>
  <si>
    <t>大鰐</t>
  </si>
  <si>
    <t>田舎館</t>
  </si>
  <si>
    <t>板柳</t>
  </si>
  <si>
    <t>鶴田</t>
  </si>
  <si>
    <t>中泊</t>
  </si>
  <si>
    <t>野辺地</t>
  </si>
  <si>
    <t>七戸</t>
  </si>
  <si>
    <t>六戸</t>
  </si>
  <si>
    <t>横浜</t>
  </si>
  <si>
    <t>東北</t>
  </si>
  <si>
    <t>六ヶ所</t>
  </si>
  <si>
    <t>おいらせ</t>
  </si>
  <si>
    <t>大間</t>
  </si>
  <si>
    <t>東通</t>
  </si>
  <si>
    <t>風間浦</t>
  </si>
  <si>
    <t>佐井</t>
  </si>
  <si>
    <t>三戸</t>
  </si>
  <si>
    <t>五戸</t>
  </si>
  <si>
    <t>田子</t>
  </si>
  <si>
    <t>南部</t>
  </si>
  <si>
    <t>階上</t>
  </si>
  <si>
    <t>新郷</t>
  </si>
  <si>
    <t>盛岡</t>
  </si>
  <si>
    <t>宮古</t>
  </si>
  <si>
    <t>大船渡</t>
  </si>
  <si>
    <t>花巻</t>
  </si>
  <si>
    <t>北上</t>
  </si>
  <si>
    <t>久慈</t>
  </si>
  <si>
    <t>遠野</t>
  </si>
  <si>
    <t>一関</t>
  </si>
  <si>
    <t>陸前高田</t>
  </si>
  <si>
    <t>釜石</t>
  </si>
  <si>
    <t>二戸</t>
  </si>
  <si>
    <t>八幡平</t>
  </si>
  <si>
    <t>奥州</t>
  </si>
  <si>
    <t>滝沢</t>
  </si>
  <si>
    <t>雫石</t>
  </si>
  <si>
    <t>葛巻</t>
  </si>
  <si>
    <t>紫波</t>
  </si>
  <si>
    <t>矢巾</t>
  </si>
  <si>
    <t>西和賀</t>
  </si>
  <si>
    <t>金ケ崎</t>
  </si>
  <si>
    <t>平泉</t>
  </si>
  <si>
    <t>住田</t>
  </si>
  <si>
    <t>大槌</t>
  </si>
  <si>
    <t>山田</t>
  </si>
  <si>
    <t>岩泉</t>
  </si>
  <si>
    <t>田野畑</t>
  </si>
  <si>
    <t>普代</t>
  </si>
  <si>
    <t>軽米</t>
  </si>
  <si>
    <t>野田</t>
  </si>
  <si>
    <t>九戸</t>
  </si>
  <si>
    <t>洋野</t>
  </si>
  <si>
    <t>一戸</t>
  </si>
  <si>
    <t>仙台</t>
  </si>
  <si>
    <t>青葉</t>
  </si>
  <si>
    <t>宮城野</t>
  </si>
  <si>
    <t>若林</t>
  </si>
  <si>
    <t>太白</t>
  </si>
  <si>
    <t>泉</t>
  </si>
  <si>
    <t>石巻</t>
  </si>
  <si>
    <t>塩竈</t>
  </si>
  <si>
    <t>気仙沼</t>
  </si>
  <si>
    <t>白石</t>
  </si>
  <si>
    <t>名取</t>
  </si>
  <si>
    <t>角田</t>
  </si>
  <si>
    <t>多賀城</t>
  </si>
  <si>
    <t>岩沼</t>
  </si>
  <si>
    <t>登米</t>
  </si>
  <si>
    <t>栗原</t>
  </si>
  <si>
    <t>東松島</t>
  </si>
  <si>
    <t>大崎</t>
  </si>
  <si>
    <t>富谷</t>
  </si>
  <si>
    <t>蔵王</t>
  </si>
  <si>
    <t>七ヶ宿</t>
  </si>
  <si>
    <t>大河原</t>
  </si>
  <si>
    <t>村田</t>
  </si>
  <si>
    <t>柴田</t>
  </si>
  <si>
    <t>川崎</t>
  </si>
  <si>
    <t>丸森</t>
  </si>
  <si>
    <t>亘理</t>
  </si>
  <si>
    <t>山元</t>
  </si>
  <si>
    <t>松島</t>
  </si>
  <si>
    <t>七ヶ浜</t>
  </si>
  <si>
    <t>利府</t>
  </si>
  <si>
    <t>大和</t>
  </si>
  <si>
    <t>大郷</t>
  </si>
  <si>
    <t>大衡</t>
  </si>
  <si>
    <t>色麻</t>
  </si>
  <si>
    <t>加美</t>
  </si>
  <si>
    <t>涌谷</t>
  </si>
  <si>
    <t>美里</t>
  </si>
  <si>
    <t>女川</t>
  </si>
  <si>
    <t>南三陸</t>
  </si>
  <si>
    <t>能代</t>
  </si>
  <si>
    <t>横手</t>
  </si>
  <si>
    <t>大館</t>
  </si>
  <si>
    <t>男鹿</t>
  </si>
  <si>
    <t>湯沢</t>
  </si>
  <si>
    <t>鹿角</t>
  </si>
  <si>
    <t>由利本荘</t>
  </si>
  <si>
    <t>潟上</t>
  </si>
  <si>
    <t>大仙</t>
  </si>
  <si>
    <t>北秋田</t>
  </si>
  <si>
    <t>にかほ</t>
  </si>
  <si>
    <t>仙北</t>
  </si>
  <si>
    <t>小坂</t>
  </si>
  <si>
    <t>上小阿仁</t>
  </si>
  <si>
    <t>藤里</t>
  </si>
  <si>
    <t>三種</t>
  </si>
  <si>
    <t>八峰</t>
  </si>
  <si>
    <t>五城目</t>
  </si>
  <si>
    <t>八郎潟</t>
  </si>
  <si>
    <t>井川</t>
  </si>
  <si>
    <t>大潟</t>
  </si>
  <si>
    <t>美郷</t>
  </si>
  <si>
    <t>羽後</t>
  </si>
  <si>
    <t>東成瀬</t>
  </si>
  <si>
    <t>米沢</t>
  </si>
  <si>
    <t>鶴岡</t>
  </si>
  <si>
    <t>酒田</t>
  </si>
  <si>
    <t>新庄</t>
  </si>
  <si>
    <t>寒河江</t>
  </si>
  <si>
    <t>上山</t>
  </si>
  <si>
    <t>村山</t>
  </si>
  <si>
    <t>長井</t>
  </si>
  <si>
    <t>天童</t>
  </si>
  <si>
    <t>東根</t>
  </si>
  <si>
    <t>尾花沢</t>
  </si>
  <si>
    <t>南陽</t>
  </si>
  <si>
    <t>山辺</t>
  </si>
  <si>
    <t>中山</t>
  </si>
  <si>
    <t>河北</t>
  </si>
  <si>
    <t>西川</t>
  </si>
  <si>
    <t>朝日</t>
  </si>
  <si>
    <t>大江</t>
  </si>
  <si>
    <t>大石田</t>
  </si>
  <si>
    <t>金山</t>
  </si>
  <si>
    <t>最上</t>
  </si>
  <si>
    <t>舟形</t>
  </si>
  <si>
    <t>真室川</t>
  </si>
  <si>
    <t>大蔵</t>
  </si>
  <si>
    <t>鮭川</t>
  </si>
  <si>
    <t>戸沢</t>
  </si>
  <si>
    <t>高畠</t>
  </si>
  <si>
    <t>川西</t>
  </si>
  <si>
    <t>小国</t>
  </si>
  <si>
    <t>白鷹</t>
  </si>
  <si>
    <t>飯豊</t>
  </si>
  <si>
    <t>三川</t>
  </si>
  <si>
    <t>庄内</t>
  </si>
  <si>
    <t>遊佐</t>
  </si>
  <si>
    <t>会津若松</t>
  </si>
  <si>
    <t>郡山</t>
  </si>
  <si>
    <t>いわき</t>
  </si>
  <si>
    <t>白河</t>
  </si>
  <si>
    <t>須賀川</t>
  </si>
  <si>
    <t>喜多方</t>
  </si>
  <si>
    <t>相馬</t>
  </si>
  <si>
    <t>二本松</t>
  </si>
  <si>
    <t>田村</t>
  </si>
  <si>
    <t>南相馬</t>
  </si>
  <si>
    <t>本宮</t>
  </si>
  <si>
    <t>桑折</t>
  </si>
  <si>
    <t>国見</t>
  </si>
  <si>
    <t>川俣</t>
  </si>
  <si>
    <t>大玉</t>
  </si>
  <si>
    <t>鏡石</t>
  </si>
  <si>
    <t>天栄</t>
  </si>
  <si>
    <t>下郷</t>
  </si>
  <si>
    <t>檜枝岐</t>
  </si>
  <si>
    <t>只見</t>
  </si>
  <si>
    <t>南会津</t>
  </si>
  <si>
    <t>北塩原</t>
  </si>
  <si>
    <t>西会津</t>
  </si>
  <si>
    <t>磐梯</t>
  </si>
  <si>
    <t>猪苗代</t>
  </si>
  <si>
    <t>会津坂下</t>
  </si>
  <si>
    <t>湯川</t>
  </si>
  <si>
    <t>柳津</t>
  </si>
  <si>
    <t>三島</t>
  </si>
  <si>
    <t>昭和</t>
  </si>
  <si>
    <t>会津美里</t>
  </si>
  <si>
    <t>西郷</t>
  </si>
  <si>
    <t>泉崎</t>
  </si>
  <si>
    <t>中島</t>
  </si>
  <si>
    <t>矢吹</t>
  </si>
  <si>
    <t>棚倉</t>
  </si>
  <si>
    <t>矢祭</t>
  </si>
  <si>
    <t>塙</t>
  </si>
  <si>
    <t>鮫川</t>
  </si>
  <si>
    <t>玉川</t>
  </si>
  <si>
    <t>平田</t>
  </si>
  <si>
    <t>浅川</t>
  </si>
  <si>
    <t>古殿</t>
  </si>
  <si>
    <t>三春</t>
  </si>
  <si>
    <t>小野</t>
  </si>
  <si>
    <t>広野</t>
  </si>
  <si>
    <t>楢葉</t>
  </si>
  <si>
    <t>富岡</t>
  </si>
  <si>
    <t>川内</t>
  </si>
  <si>
    <t>大熊</t>
  </si>
  <si>
    <t>双葉</t>
  </si>
  <si>
    <t>浪江</t>
  </si>
  <si>
    <t>葛尾</t>
  </si>
  <si>
    <t>新地</t>
  </si>
  <si>
    <t>飯舘</t>
  </si>
  <si>
    <t>水戸</t>
  </si>
  <si>
    <t>日立</t>
  </si>
  <si>
    <t>土浦</t>
  </si>
  <si>
    <t>古河</t>
  </si>
  <si>
    <t>石岡</t>
  </si>
  <si>
    <t>結城</t>
  </si>
  <si>
    <t>龍ケ崎</t>
  </si>
  <si>
    <t>下妻</t>
  </si>
  <si>
    <t>常総</t>
  </si>
  <si>
    <t>常陸太田</t>
  </si>
  <si>
    <t>高萩</t>
  </si>
  <si>
    <t>北茨城</t>
  </si>
  <si>
    <t>笠間</t>
  </si>
  <si>
    <t>取手</t>
  </si>
  <si>
    <t>牛久</t>
  </si>
  <si>
    <t>つくば</t>
  </si>
  <si>
    <t>ひたちなか</t>
  </si>
  <si>
    <t>鹿嶋</t>
  </si>
  <si>
    <t>潮来</t>
  </si>
  <si>
    <t>守谷</t>
  </si>
  <si>
    <t>常陸大宮</t>
  </si>
  <si>
    <t>那珂</t>
  </si>
  <si>
    <t>筑西</t>
  </si>
  <si>
    <t>坂東</t>
  </si>
  <si>
    <t>稲敷</t>
  </si>
  <si>
    <t>かすみがうら</t>
  </si>
  <si>
    <t>桜川</t>
  </si>
  <si>
    <t>神栖</t>
  </si>
  <si>
    <t>行方</t>
  </si>
  <si>
    <t>鉾田</t>
  </si>
  <si>
    <t>つくばみらい</t>
  </si>
  <si>
    <t>小美玉</t>
  </si>
  <si>
    <t>大洗</t>
  </si>
  <si>
    <t>城里</t>
  </si>
  <si>
    <t>東海</t>
  </si>
  <si>
    <t>大子</t>
  </si>
  <si>
    <t>美浦</t>
  </si>
  <si>
    <t>阿見</t>
  </si>
  <si>
    <t>河内</t>
  </si>
  <si>
    <t>八千代</t>
  </si>
  <si>
    <t>五霞</t>
  </si>
  <si>
    <t>境</t>
  </si>
  <si>
    <t>利根</t>
  </si>
  <si>
    <t>宇都宮</t>
  </si>
  <si>
    <t>足利</t>
  </si>
  <si>
    <t>佐野</t>
  </si>
  <si>
    <t>鹿沼</t>
  </si>
  <si>
    <t>日光</t>
  </si>
  <si>
    <t>小山</t>
  </si>
  <si>
    <t>真岡</t>
  </si>
  <si>
    <t>大田原</t>
  </si>
  <si>
    <t>矢板</t>
  </si>
  <si>
    <t>那須塩原</t>
  </si>
  <si>
    <t>さくら</t>
  </si>
  <si>
    <t>那須烏山</t>
  </si>
  <si>
    <t>下野</t>
  </si>
  <si>
    <t>上三川</t>
  </si>
  <si>
    <t>益子</t>
  </si>
  <si>
    <t>茂木</t>
  </si>
  <si>
    <t>市貝</t>
  </si>
  <si>
    <t>芳賀</t>
  </si>
  <si>
    <t>壬生</t>
  </si>
  <si>
    <t>野木</t>
  </si>
  <si>
    <t>塩谷</t>
  </si>
  <si>
    <t>高根沢</t>
  </si>
  <si>
    <t>那須</t>
  </si>
  <si>
    <t>那珂川</t>
  </si>
  <si>
    <t>前橋</t>
  </si>
  <si>
    <t>高崎</t>
  </si>
  <si>
    <t>桐生</t>
  </si>
  <si>
    <t>伊勢崎</t>
  </si>
  <si>
    <t>太田</t>
  </si>
  <si>
    <t>館林</t>
  </si>
  <si>
    <t>渋川</t>
  </si>
  <si>
    <t>藤岡</t>
  </si>
  <si>
    <t>安中</t>
  </si>
  <si>
    <t>みどり</t>
  </si>
  <si>
    <t>榛東</t>
  </si>
  <si>
    <t>吉岡</t>
  </si>
  <si>
    <t>上野</t>
  </si>
  <si>
    <t>神流</t>
  </si>
  <si>
    <t>下仁田</t>
  </si>
  <si>
    <t>南牧</t>
  </si>
  <si>
    <t>甘楽</t>
  </si>
  <si>
    <t>中之条</t>
  </si>
  <si>
    <t>長野原</t>
  </si>
  <si>
    <t>嬬恋</t>
  </si>
  <si>
    <t>草津</t>
  </si>
  <si>
    <t>高山</t>
  </si>
  <si>
    <t>東吾妻</t>
  </si>
  <si>
    <t>片品</t>
  </si>
  <si>
    <t>川場</t>
  </si>
  <si>
    <t>みなかみ</t>
  </si>
  <si>
    <t>玉村</t>
  </si>
  <si>
    <t>板倉</t>
  </si>
  <si>
    <t>明和</t>
  </si>
  <si>
    <t>千代田</t>
  </si>
  <si>
    <t>大泉</t>
  </si>
  <si>
    <t>邑楽</t>
  </si>
  <si>
    <t>さいたま</t>
  </si>
  <si>
    <t>西</t>
  </si>
  <si>
    <t>北</t>
  </si>
  <si>
    <t>大宮</t>
  </si>
  <si>
    <t>見沼</t>
  </si>
  <si>
    <t>中央</t>
  </si>
  <si>
    <t>桜</t>
  </si>
  <si>
    <t>浦和</t>
  </si>
  <si>
    <t>南</t>
  </si>
  <si>
    <t>緑</t>
  </si>
  <si>
    <t>岩槻</t>
  </si>
  <si>
    <t>川越</t>
  </si>
  <si>
    <t>熊谷</t>
  </si>
  <si>
    <t>川口</t>
  </si>
  <si>
    <t>行田</t>
  </si>
  <si>
    <t>秩父</t>
  </si>
  <si>
    <t>所沢</t>
  </si>
  <si>
    <t>飯能</t>
  </si>
  <si>
    <t>加須</t>
  </si>
  <si>
    <t>本庄</t>
  </si>
  <si>
    <t>東松山</t>
  </si>
  <si>
    <t>春日部</t>
  </si>
  <si>
    <t>狭山</t>
  </si>
  <si>
    <t>羽生</t>
  </si>
  <si>
    <t>鴻巣</t>
  </si>
  <si>
    <t>深谷</t>
  </si>
  <si>
    <t>上尾</t>
  </si>
  <si>
    <t>草加</t>
  </si>
  <si>
    <t>越谷</t>
  </si>
  <si>
    <t>蕨</t>
  </si>
  <si>
    <t>戸田</t>
  </si>
  <si>
    <t>入間</t>
  </si>
  <si>
    <t>朝霞</t>
  </si>
  <si>
    <t>志木</t>
  </si>
  <si>
    <t>和光</t>
  </si>
  <si>
    <t>新座</t>
  </si>
  <si>
    <t>桶川</t>
  </si>
  <si>
    <t>久喜</t>
  </si>
  <si>
    <t>北本</t>
  </si>
  <si>
    <t>八潮</t>
  </si>
  <si>
    <t>富士見</t>
  </si>
  <si>
    <t>三郷</t>
  </si>
  <si>
    <t>蓮田</t>
  </si>
  <si>
    <t>坂戸</t>
  </si>
  <si>
    <t>幸手</t>
  </si>
  <si>
    <t>鶴ヶ島</t>
  </si>
  <si>
    <t>吉川</t>
  </si>
  <si>
    <t>ふじみ野</t>
  </si>
  <si>
    <t>白岡</t>
  </si>
  <si>
    <t>伊奈</t>
  </si>
  <si>
    <t>三芳</t>
  </si>
  <si>
    <t>毛呂山</t>
  </si>
  <si>
    <t>越生</t>
  </si>
  <si>
    <t>滑川</t>
  </si>
  <si>
    <t>嵐山</t>
  </si>
  <si>
    <t>小川</t>
  </si>
  <si>
    <t>川島</t>
  </si>
  <si>
    <t>吉見</t>
  </si>
  <si>
    <t>鳩山</t>
  </si>
  <si>
    <t>ときがわ</t>
  </si>
  <si>
    <t>横瀬</t>
  </si>
  <si>
    <t>皆野</t>
  </si>
  <si>
    <t>長瀞</t>
  </si>
  <si>
    <t>小鹿野</t>
  </si>
  <si>
    <t>東秩父</t>
  </si>
  <si>
    <t>神川</t>
  </si>
  <si>
    <t>上里</t>
  </si>
  <si>
    <t>寄居</t>
  </si>
  <si>
    <t>宮代</t>
  </si>
  <si>
    <t>杉戸</t>
  </si>
  <si>
    <t>松伏</t>
  </si>
  <si>
    <t>花見川</t>
  </si>
  <si>
    <t>稲毛</t>
  </si>
  <si>
    <t>若葉</t>
  </si>
  <si>
    <t>美浜</t>
  </si>
  <si>
    <t>銚子</t>
  </si>
  <si>
    <t>市川</t>
  </si>
  <si>
    <t>船橋</t>
  </si>
  <si>
    <t>館山</t>
  </si>
  <si>
    <t>木更津</t>
  </si>
  <si>
    <t>松戸</t>
  </si>
  <si>
    <t>茂原</t>
  </si>
  <si>
    <t>成田</t>
  </si>
  <si>
    <t>佐倉</t>
  </si>
  <si>
    <t>東金</t>
  </si>
  <si>
    <t>旭</t>
  </si>
  <si>
    <t>習志野</t>
  </si>
  <si>
    <t>柏</t>
  </si>
  <si>
    <t>勝浦</t>
  </si>
  <si>
    <t>市原</t>
  </si>
  <si>
    <t>流山</t>
  </si>
  <si>
    <t>我孫子</t>
  </si>
  <si>
    <t>鴨川</t>
  </si>
  <si>
    <t>鎌ケ谷</t>
  </si>
  <si>
    <t>君津</t>
  </si>
  <si>
    <t>富津</t>
  </si>
  <si>
    <t>浦安</t>
  </si>
  <si>
    <t>四街道</t>
  </si>
  <si>
    <t>袖ケ浦</t>
  </si>
  <si>
    <t>八街</t>
  </si>
  <si>
    <t>印西</t>
  </si>
  <si>
    <t>白井</t>
  </si>
  <si>
    <t>富里</t>
  </si>
  <si>
    <t>南房総</t>
  </si>
  <si>
    <t>匝瑳</t>
  </si>
  <si>
    <t>香取</t>
  </si>
  <si>
    <t>山武</t>
  </si>
  <si>
    <t>いすみ</t>
  </si>
  <si>
    <t>大網白里</t>
  </si>
  <si>
    <t>酒々井</t>
  </si>
  <si>
    <t>栄</t>
  </si>
  <si>
    <t>神崎</t>
  </si>
  <si>
    <t>多古</t>
  </si>
  <si>
    <t>東庄</t>
  </si>
  <si>
    <t>九十九里</t>
  </si>
  <si>
    <t>芝山</t>
  </si>
  <si>
    <t>横芝光</t>
  </si>
  <si>
    <t>一宮</t>
  </si>
  <si>
    <t>睦沢</t>
  </si>
  <si>
    <t>長生</t>
  </si>
  <si>
    <t>白子</t>
  </si>
  <si>
    <t>長柄</t>
  </si>
  <si>
    <t>長南</t>
  </si>
  <si>
    <t>大多喜</t>
  </si>
  <si>
    <t>御宿</t>
  </si>
  <si>
    <t>鋸南</t>
  </si>
  <si>
    <t>港</t>
  </si>
  <si>
    <t>新宿</t>
  </si>
  <si>
    <t>文京</t>
  </si>
  <si>
    <t>台東</t>
  </si>
  <si>
    <t>墨田</t>
  </si>
  <si>
    <t>江東</t>
  </si>
  <si>
    <t>品川</t>
  </si>
  <si>
    <t>目黒</t>
  </si>
  <si>
    <t>大田</t>
  </si>
  <si>
    <t>世田谷</t>
  </si>
  <si>
    <t>渋谷</t>
  </si>
  <si>
    <t>中野</t>
  </si>
  <si>
    <t>杉並</t>
  </si>
  <si>
    <t>豊島</t>
  </si>
  <si>
    <t>荒川</t>
  </si>
  <si>
    <t>板橋</t>
  </si>
  <si>
    <t>練馬</t>
  </si>
  <si>
    <t>足立</t>
  </si>
  <si>
    <t>葛飾</t>
  </si>
  <si>
    <t>江戸川</t>
  </si>
  <si>
    <t>八王子</t>
  </si>
  <si>
    <t>立川</t>
  </si>
  <si>
    <t>武蔵野</t>
  </si>
  <si>
    <t>三鷹</t>
  </si>
  <si>
    <t>青梅</t>
  </si>
  <si>
    <t>府中</t>
  </si>
  <si>
    <t>昭島</t>
  </si>
  <si>
    <t>調布</t>
  </si>
  <si>
    <t>町田</t>
  </si>
  <si>
    <t>小金井</t>
  </si>
  <si>
    <t>日野</t>
  </si>
  <si>
    <t>東村山</t>
  </si>
  <si>
    <t>国分寺</t>
  </si>
  <si>
    <t>国立</t>
  </si>
  <si>
    <t>福生</t>
  </si>
  <si>
    <t>狛江</t>
  </si>
  <si>
    <t>東大和</t>
  </si>
  <si>
    <t>清瀬</t>
  </si>
  <si>
    <t>東久留米</t>
  </si>
  <si>
    <t>武蔵村山</t>
  </si>
  <si>
    <t>多摩</t>
  </si>
  <si>
    <t>稲城</t>
  </si>
  <si>
    <t>羽村</t>
  </si>
  <si>
    <t>あきる野</t>
  </si>
  <si>
    <t>西東京</t>
  </si>
  <si>
    <t>瑞穂</t>
  </si>
  <si>
    <t>日の出</t>
  </si>
  <si>
    <t>檜原</t>
  </si>
  <si>
    <t>奥多摩</t>
  </si>
  <si>
    <t>大島</t>
  </si>
  <si>
    <t>利島</t>
  </si>
  <si>
    <t>新島</t>
  </si>
  <si>
    <t>神津島</t>
  </si>
  <si>
    <t>三宅</t>
  </si>
  <si>
    <t>御蔵島</t>
  </si>
  <si>
    <t>八丈</t>
  </si>
  <si>
    <t>青ヶ島</t>
  </si>
  <si>
    <t>小笠原</t>
  </si>
  <si>
    <t>鶴見</t>
  </si>
  <si>
    <t>中</t>
  </si>
  <si>
    <t>保土ケ谷</t>
  </si>
  <si>
    <t>磯子</t>
  </si>
  <si>
    <t>金沢</t>
  </si>
  <si>
    <t>港北</t>
  </si>
  <si>
    <t>戸塚</t>
  </si>
  <si>
    <t>港南</t>
  </si>
  <si>
    <t>瀬谷</t>
  </si>
  <si>
    <t>都筑</t>
  </si>
  <si>
    <t>幸</t>
  </si>
  <si>
    <t>中原</t>
  </si>
  <si>
    <t>高津</t>
  </si>
  <si>
    <t>宮前</t>
  </si>
  <si>
    <t>麻生</t>
  </si>
  <si>
    <t>相模原</t>
  </si>
  <si>
    <t>横須賀</t>
  </si>
  <si>
    <t>平塚</t>
  </si>
  <si>
    <t>鎌倉</t>
  </si>
  <si>
    <t>藤沢</t>
  </si>
  <si>
    <t>小田原</t>
  </si>
  <si>
    <t>茅ヶ崎</t>
  </si>
  <si>
    <t>逗子</t>
  </si>
  <si>
    <t>三浦</t>
  </si>
  <si>
    <t>秦野</t>
  </si>
  <si>
    <t>厚木</t>
  </si>
  <si>
    <t>伊勢原</t>
  </si>
  <si>
    <t>海老名</t>
  </si>
  <si>
    <t>座間</t>
  </si>
  <si>
    <t>南足柄</t>
  </si>
  <si>
    <t>綾瀬</t>
  </si>
  <si>
    <t>葉山</t>
  </si>
  <si>
    <t>寒川</t>
  </si>
  <si>
    <t>大磯</t>
  </si>
  <si>
    <t>二宮</t>
  </si>
  <si>
    <t>中井</t>
  </si>
  <si>
    <t>大井</t>
  </si>
  <si>
    <t>松田</t>
  </si>
  <si>
    <t>山北</t>
  </si>
  <si>
    <t>開成</t>
  </si>
  <si>
    <t>箱根</t>
  </si>
  <si>
    <t>真鶴</t>
  </si>
  <si>
    <t>湯河原</t>
  </si>
  <si>
    <t>愛川</t>
  </si>
  <si>
    <t>清川</t>
  </si>
  <si>
    <t>東</t>
  </si>
  <si>
    <t>江南</t>
  </si>
  <si>
    <t>秋葉</t>
  </si>
  <si>
    <t>西蒲</t>
  </si>
  <si>
    <t>長岡</t>
  </si>
  <si>
    <t>三条</t>
  </si>
  <si>
    <t>柏崎</t>
  </si>
  <si>
    <t>新発田</t>
  </si>
  <si>
    <t>小千谷</t>
  </si>
  <si>
    <t>加茂</t>
  </si>
  <si>
    <t>十日町</t>
  </si>
  <si>
    <t>見附</t>
  </si>
  <si>
    <t>村上</t>
  </si>
  <si>
    <t>燕</t>
  </si>
  <si>
    <t>糸魚川</t>
  </si>
  <si>
    <t>妙高</t>
  </si>
  <si>
    <t>五泉</t>
  </si>
  <si>
    <t>上越</t>
  </si>
  <si>
    <t>阿賀野</t>
  </si>
  <si>
    <t>佐渡</t>
  </si>
  <si>
    <t>魚沼</t>
  </si>
  <si>
    <t>南魚沼</t>
  </si>
  <si>
    <t>胎内</t>
  </si>
  <si>
    <t>聖籠</t>
  </si>
  <si>
    <t>弥彦</t>
  </si>
  <si>
    <t>田上</t>
  </si>
  <si>
    <t>阿賀</t>
  </si>
  <si>
    <t>出雲崎</t>
  </si>
  <si>
    <t>津南</t>
  </si>
  <si>
    <t>刈羽</t>
  </si>
  <si>
    <t>関川</t>
  </si>
  <si>
    <t>粟島浦</t>
  </si>
  <si>
    <t>高岡</t>
  </si>
  <si>
    <t>魚津</t>
  </si>
  <si>
    <t>氷見</t>
  </si>
  <si>
    <t>黒部</t>
  </si>
  <si>
    <t>砺波</t>
  </si>
  <si>
    <t>小矢部</t>
  </si>
  <si>
    <t>南砺</t>
  </si>
  <si>
    <t>射水</t>
  </si>
  <si>
    <t>舟橋</t>
  </si>
  <si>
    <t>上市</t>
  </si>
  <si>
    <t>立山</t>
  </si>
  <si>
    <t>入善</t>
  </si>
  <si>
    <t>七尾</t>
  </si>
  <si>
    <t>小松</t>
  </si>
  <si>
    <t>輪島</t>
  </si>
  <si>
    <t>珠洲</t>
  </si>
  <si>
    <t>加賀</t>
  </si>
  <si>
    <t>羽咋</t>
  </si>
  <si>
    <t>かほく</t>
  </si>
  <si>
    <t>白山</t>
  </si>
  <si>
    <t>能美</t>
  </si>
  <si>
    <t>野々市</t>
  </si>
  <si>
    <t>川北</t>
  </si>
  <si>
    <t>津幡</t>
  </si>
  <si>
    <t>内灘</t>
  </si>
  <si>
    <t>志賀</t>
  </si>
  <si>
    <t>宝達志水</t>
  </si>
  <si>
    <t>中能登</t>
  </si>
  <si>
    <t>穴水</t>
  </si>
  <si>
    <t>能登</t>
  </si>
  <si>
    <t>敦賀</t>
  </si>
  <si>
    <t>小浜</t>
  </si>
  <si>
    <t>大野</t>
  </si>
  <si>
    <t>勝山</t>
  </si>
  <si>
    <t>鯖江</t>
  </si>
  <si>
    <t>あわら</t>
  </si>
  <si>
    <t>越前</t>
  </si>
  <si>
    <t>坂井</t>
  </si>
  <si>
    <t>永平寺</t>
  </si>
  <si>
    <t>南越前</t>
  </si>
  <si>
    <t>高浜</t>
  </si>
  <si>
    <t>おおい</t>
  </si>
  <si>
    <t>若狭</t>
  </si>
  <si>
    <t>甲府</t>
  </si>
  <si>
    <t>富士吉田</t>
  </si>
  <si>
    <t>都留</t>
  </si>
  <si>
    <t>大月</t>
  </si>
  <si>
    <t>韮崎</t>
  </si>
  <si>
    <t>南アルプス</t>
  </si>
  <si>
    <t>北杜</t>
  </si>
  <si>
    <t>甲斐</t>
  </si>
  <si>
    <t>笛吹</t>
  </si>
  <si>
    <t>上野原</t>
  </si>
  <si>
    <t>甲州</t>
  </si>
  <si>
    <t>市川三郷</t>
  </si>
  <si>
    <t>早川</t>
  </si>
  <si>
    <t>身延</t>
  </si>
  <si>
    <t>富士川</t>
  </si>
  <si>
    <t>道志</t>
  </si>
  <si>
    <t>西桂</t>
  </si>
  <si>
    <t>忍野</t>
  </si>
  <si>
    <t>山中湖</t>
  </si>
  <si>
    <t>鳴沢</t>
  </si>
  <si>
    <t>富士河口湖</t>
  </si>
  <si>
    <t>小菅</t>
  </si>
  <si>
    <t>丹波山</t>
  </si>
  <si>
    <t>松本</t>
  </si>
  <si>
    <t>上田</t>
  </si>
  <si>
    <t>岡谷</t>
  </si>
  <si>
    <t>飯田</t>
  </si>
  <si>
    <t>諏訪</t>
  </si>
  <si>
    <t>須坂</t>
  </si>
  <si>
    <t>小諸</t>
  </si>
  <si>
    <t>伊那</t>
  </si>
  <si>
    <t>駒ヶ根</t>
  </si>
  <si>
    <t>大町</t>
  </si>
  <si>
    <t>飯山</t>
  </si>
  <si>
    <t>茅野</t>
  </si>
  <si>
    <t>塩尻</t>
  </si>
  <si>
    <t>佐久</t>
  </si>
  <si>
    <t>千曲</t>
  </si>
  <si>
    <t>東御</t>
  </si>
  <si>
    <t>安曇野</t>
  </si>
  <si>
    <t>小海</t>
  </si>
  <si>
    <t>川上</t>
  </si>
  <si>
    <t>南相木</t>
  </si>
  <si>
    <t>北相木</t>
  </si>
  <si>
    <t>佐久穂</t>
  </si>
  <si>
    <t>軽井沢</t>
  </si>
  <si>
    <t>御代田</t>
  </si>
  <si>
    <t>立科</t>
  </si>
  <si>
    <t>青木</t>
  </si>
  <si>
    <t>長和</t>
  </si>
  <si>
    <t>下諏訪</t>
  </si>
  <si>
    <t>原</t>
  </si>
  <si>
    <t>辰野</t>
  </si>
  <si>
    <t>箕輪</t>
  </si>
  <si>
    <t>飯島</t>
  </si>
  <si>
    <t>南箕輪</t>
  </si>
  <si>
    <t>宮田</t>
  </si>
  <si>
    <t>松川</t>
  </si>
  <si>
    <t>高森</t>
  </si>
  <si>
    <t>阿南</t>
  </si>
  <si>
    <t>阿智</t>
  </si>
  <si>
    <t>平谷</t>
  </si>
  <si>
    <t>根羽</t>
  </si>
  <si>
    <t>下條</t>
  </si>
  <si>
    <t>売木</t>
  </si>
  <si>
    <t>天龍</t>
  </si>
  <si>
    <t>泰阜</t>
  </si>
  <si>
    <t>喬木</t>
  </si>
  <si>
    <t>豊丘</t>
  </si>
  <si>
    <t>大鹿</t>
  </si>
  <si>
    <t>上松</t>
  </si>
  <si>
    <t>南木曽</t>
  </si>
  <si>
    <t>木祖</t>
  </si>
  <si>
    <t>王滝</t>
  </si>
  <si>
    <t>大桑</t>
  </si>
  <si>
    <t>木曽</t>
  </si>
  <si>
    <t>麻績</t>
  </si>
  <si>
    <t>生坂</t>
  </si>
  <si>
    <t>筑北</t>
  </si>
  <si>
    <t>白馬</t>
  </si>
  <si>
    <t>小谷</t>
  </si>
  <si>
    <t>坂城</t>
  </si>
  <si>
    <t>小布施</t>
  </si>
  <si>
    <t>山ノ内</t>
  </si>
  <si>
    <t>木島平</t>
  </si>
  <si>
    <t>野沢温泉</t>
  </si>
  <si>
    <t>信濃</t>
  </si>
  <si>
    <t>飯綱</t>
  </si>
  <si>
    <t>大垣</t>
  </si>
  <si>
    <t>多治見</t>
  </si>
  <si>
    <t>関</t>
  </si>
  <si>
    <t>中津川</t>
  </si>
  <si>
    <t>美濃</t>
  </si>
  <si>
    <t>瑞浪</t>
  </si>
  <si>
    <t>羽島</t>
  </si>
  <si>
    <t>恵那</t>
  </si>
  <si>
    <t>美濃加茂</t>
  </si>
  <si>
    <t>土岐</t>
  </si>
  <si>
    <t>各務原</t>
  </si>
  <si>
    <t>可児</t>
  </si>
  <si>
    <t>山県</t>
  </si>
  <si>
    <t>飛騨</t>
  </si>
  <si>
    <t>本巣</t>
  </si>
  <si>
    <t>郡上</t>
  </si>
  <si>
    <t>下呂</t>
  </si>
  <si>
    <t>海津</t>
  </si>
  <si>
    <t>岐南</t>
  </si>
  <si>
    <t>笠松</t>
  </si>
  <si>
    <t>養老</t>
  </si>
  <si>
    <t>垂井</t>
  </si>
  <si>
    <t>関ケ原</t>
  </si>
  <si>
    <t>神戸</t>
  </si>
  <si>
    <t>輪之内</t>
  </si>
  <si>
    <t>安八</t>
  </si>
  <si>
    <t>揖斐川</t>
  </si>
  <si>
    <t>北方</t>
  </si>
  <si>
    <t>坂祝</t>
  </si>
  <si>
    <t>富加</t>
  </si>
  <si>
    <t>川辺</t>
  </si>
  <si>
    <t>七宗</t>
  </si>
  <si>
    <t>八百津</t>
  </si>
  <si>
    <t>白川</t>
  </si>
  <si>
    <t>東白川</t>
  </si>
  <si>
    <t>御嵩</t>
  </si>
  <si>
    <t>葵</t>
  </si>
  <si>
    <t>駿河</t>
  </si>
  <si>
    <t>浜松</t>
  </si>
  <si>
    <t>浜名</t>
  </si>
  <si>
    <t>天竜</t>
  </si>
  <si>
    <t>沼津</t>
  </si>
  <si>
    <t>熱海</t>
  </si>
  <si>
    <t>富士宮</t>
  </si>
  <si>
    <t>伊東</t>
  </si>
  <si>
    <t>島田</t>
  </si>
  <si>
    <t>富士</t>
  </si>
  <si>
    <t>磐田</t>
  </si>
  <si>
    <t>焼津</t>
  </si>
  <si>
    <t>掛川</t>
  </si>
  <si>
    <t>藤枝</t>
  </si>
  <si>
    <t>御殿場</t>
  </si>
  <si>
    <t>袋井</t>
  </si>
  <si>
    <t>下田</t>
  </si>
  <si>
    <t>裾野</t>
  </si>
  <si>
    <t>湖西</t>
  </si>
  <si>
    <t>伊豆</t>
  </si>
  <si>
    <t>御前崎</t>
  </si>
  <si>
    <t>菊川</t>
  </si>
  <si>
    <t>伊豆の国</t>
  </si>
  <si>
    <t>牧之原</t>
  </si>
  <si>
    <t>東伊豆</t>
  </si>
  <si>
    <t>河津</t>
  </si>
  <si>
    <t>南伊豆</t>
  </si>
  <si>
    <t>松崎</t>
  </si>
  <si>
    <t>西伊豆</t>
  </si>
  <si>
    <t>函南</t>
  </si>
  <si>
    <t>長泉</t>
  </si>
  <si>
    <t>吉田</t>
  </si>
  <si>
    <t>川根本</t>
  </si>
  <si>
    <t>名古屋</t>
  </si>
  <si>
    <t>千種</t>
  </si>
  <si>
    <t>中村</t>
  </si>
  <si>
    <t>熱田</t>
  </si>
  <si>
    <t>守山</t>
  </si>
  <si>
    <t>名東</t>
  </si>
  <si>
    <t>天白</t>
  </si>
  <si>
    <t>豊橋</t>
  </si>
  <si>
    <t>岡崎</t>
  </si>
  <si>
    <t>瀬戸</t>
  </si>
  <si>
    <t>半田</t>
  </si>
  <si>
    <t>春日井</t>
  </si>
  <si>
    <t>豊川</t>
  </si>
  <si>
    <t>津島</t>
  </si>
  <si>
    <t>碧南</t>
  </si>
  <si>
    <t>刈谷</t>
  </si>
  <si>
    <t>豊田</t>
  </si>
  <si>
    <t>安城</t>
  </si>
  <si>
    <t>西尾</t>
  </si>
  <si>
    <t>蒲郡</t>
  </si>
  <si>
    <t>犬山</t>
  </si>
  <si>
    <t>常滑</t>
  </si>
  <si>
    <t>小牧</t>
  </si>
  <si>
    <t>稲沢</t>
  </si>
  <si>
    <t>新城</t>
  </si>
  <si>
    <t>大府</t>
  </si>
  <si>
    <t>知多</t>
  </si>
  <si>
    <t>知立</t>
  </si>
  <si>
    <t>尾張旭</t>
  </si>
  <si>
    <t>岩倉</t>
  </si>
  <si>
    <t>豊明</t>
  </si>
  <si>
    <t>日進</t>
  </si>
  <si>
    <t>田原</t>
  </si>
  <si>
    <t>愛西</t>
  </si>
  <si>
    <t>清須</t>
  </si>
  <si>
    <t>北名古屋</t>
  </si>
  <si>
    <t>弥富</t>
  </si>
  <si>
    <t>みよし</t>
  </si>
  <si>
    <t>あま</t>
  </si>
  <si>
    <t>長久手</t>
  </si>
  <si>
    <t>東郷</t>
  </si>
  <si>
    <t>豊山</t>
  </si>
  <si>
    <t>大口</t>
  </si>
  <si>
    <t>扶桑</t>
  </si>
  <si>
    <t>大治</t>
  </si>
  <si>
    <t>蟹江</t>
  </si>
  <si>
    <t>飛島</t>
  </si>
  <si>
    <t>阿久比</t>
  </si>
  <si>
    <t>東浦</t>
  </si>
  <si>
    <t>南知多</t>
  </si>
  <si>
    <t>武豊</t>
  </si>
  <si>
    <t>幸田</t>
  </si>
  <si>
    <t>設楽</t>
  </si>
  <si>
    <t>東栄</t>
  </si>
  <si>
    <t>豊根</t>
  </si>
  <si>
    <t>津</t>
  </si>
  <si>
    <t>四日市</t>
  </si>
  <si>
    <t>伊勢</t>
  </si>
  <si>
    <t>松阪</t>
  </si>
  <si>
    <t>桑名</t>
  </si>
  <si>
    <t>鈴鹿</t>
  </si>
  <si>
    <t>名張</t>
  </si>
  <si>
    <t>尾鷲</t>
  </si>
  <si>
    <t>亀山</t>
  </si>
  <si>
    <t>鳥羽</t>
  </si>
  <si>
    <t>熊野</t>
  </si>
  <si>
    <t>いなべ</t>
  </si>
  <si>
    <t>志摩</t>
  </si>
  <si>
    <t>伊賀</t>
  </si>
  <si>
    <t>木曽岬</t>
  </si>
  <si>
    <t>東員</t>
  </si>
  <si>
    <t>菰野</t>
  </si>
  <si>
    <t>多気</t>
  </si>
  <si>
    <t>大台</t>
  </si>
  <si>
    <t>玉城</t>
  </si>
  <si>
    <t>度会</t>
  </si>
  <si>
    <t>大紀</t>
  </si>
  <si>
    <t>南伊勢</t>
  </si>
  <si>
    <t>紀北</t>
  </si>
  <si>
    <t>御浜</t>
  </si>
  <si>
    <t>紀宝</t>
  </si>
  <si>
    <t>大津</t>
  </si>
  <si>
    <t>彦根</t>
  </si>
  <si>
    <t>長浜</t>
  </si>
  <si>
    <t>近江八幡</t>
  </si>
  <si>
    <t>栗東</t>
  </si>
  <si>
    <t>甲賀</t>
  </si>
  <si>
    <t>野洲</t>
  </si>
  <si>
    <t>湖南</t>
  </si>
  <si>
    <t>高島</t>
  </si>
  <si>
    <t>東近江</t>
  </si>
  <si>
    <t>米原</t>
  </si>
  <si>
    <t>竜王</t>
  </si>
  <si>
    <t>愛荘</t>
  </si>
  <si>
    <t>豊郷</t>
  </si>
  <si>
    <t>甲良</t>
  </si>
  <si>
    <t>多賀</t>
  </si>
  <si>
    <t>上京</t>
  </si>
  <si>
    <t>左京</t>
  </si>
  <si>
    <t>中京</t>
  </si>
  <si>
    <t>東山</t>
  </si>
  <si>
    <t>下京</t>
  </si>
  <si>
    <t>右京</t>
  </si>
  <si>
    <t>伏見</t>
  </si>
  <si>
    <t>山科</t>
  </si>
  <si>
    <t>西京</t>
  </si>
  <si>
    <t>福知山</t>
  </si>
  <si>
    <t>舞鶴</t>
  </si>
  <si>
    <t>綾部</t>
  </si>
  <si>
    <t>宇治</t>
  </si>
  <si>
    <t>宮津</t>
  </si>
  <si>
    <t>亀岡</t>
  </si>
  <si>
    <t>城陽</t>
  </si>
  <si>
    <t>向日</t>
  </si>
  <si>
    <t>長岡京</t>
  </si>
  <si>
    <t>八幡</t>
  </si>
  <si>
    <t>京田辺</t>
  </si>
  <si>
    <t>京丹後</t>
  </si>
  <si>
    <t>南丹</t>
  </si>
  <si>
    <t>木津川</t>
  </si>
  <si>
    <t>大山崎</t>
  </si>
  <si>
    <t>久御山</t>
  </si>
  <si>
    <t>井手</t>
  </si>
  <si>
    <t>宇治田原</t>
  </si>
  <si>
    <t>笠置</t>
  </si>
  <si>
    <t>和束</t>
  </si>
  <si>
    <t>精華</t>
  </si>
  <si>
    <t>南山城</t>
  </si>
  <si>
    <t>京丹波</t>
  </si>
  <si>
    <t>伊根</t>
  </si>
  <si>
    <t>与謝野</t>
  </si>
  <si>
    <t>都島</t>
  </si>
  <si>
    <t>此花</t>
  </si>
  <si>
    <t>大正</t>
  </si>
  <si>
    <t>天王寺</t>
  </si>
  <si>
    <t>浪速</t>
  </si>
  <si>
    <t>西淀川</t>
  </si>
  <si>
    <t>東淀川</t>
  </si>
  <si>
    <t>東成</t>
  </si>
  <si>
    <t>生野</t>
  </si>
  <si>
    <t>城東</t>
  </si>
  <si>
    <t>阿倍野</t>
  </si>
  <si>
    <t>住吉</t>
  </si>
  <si>
    <t>東住吉</t>
  </si>
  <si>
    <t>西成</t>
  </si>
  <si>
    <t>淀川</t>
  </si>
  <si>
    <t>住之江</t>
  </si>
  <si>
    <t>平野</t>
  </si>
  <si>
    <t>堺</t>
  </si>
  <si>
    <t>美原</t>
  </si>
  <si>
    <t>岸和田</t>
  </si>
  <si>
    <t>豊中</t>
  </si>
  <si>
    <t>吹田</t>
  </si>
  <si>
    <t>泉大津</t>
  </si>
  <si>
    <t>高槻</t>
  </si>
  <si>
    <t>貝塚</t>
  </si>
  <si>
    <t>守口</t>
  </si>
  <si>
    <t>枚方</t>
  </si>
  <si>
    <t>茨木</t>
  </si>
  <si>
    <t>八尾</t>
  </si>
  <si>
    <t>泉佐野</t>
  </si>
  <si>
    <t>富田林</t>
  </si>
  <si>
    <t>寝屋川</t>
  </si>
  <si>
    <t>河内長野</t>
  </si>
  <si>
    <t>松原</t>
  </si>
  <si>
    <t>大東</t>
  </si>
  <si>
    <t>和泉</t>
  </si>
  <si>
    <t>箕面</t>
  </si>
  <si>
    <t>柏原</t>
  </si>
  <si>
    <t>羽曳野</t>
  </si>
  <si>
    <t>門真</t>
  </si>
  <si>
    <t>摂津</t>
  </si>
  <si>
    <t>高石</t>
  </si>
  <si>
    <t>藤井寺</t>
  </si>
  <si>
    <t>東大阪</t>
  </si>
  <si>
    <t>泉南</t>
  </si>
  <si>
    <t>四條畷</t>
  </si>
  <si>
    <t>交野</t>
  </si>
  <si>
    <t>大阪狭山</t>
  </si>
  <si>
    <t>阪南</t>
  </si>
  <si>
    <t>島本</t>
  </si>
  <si>
    <t>豊能</t>
  </si>
  <si>
    <t>能勢</t>
  </si>
  <si>
    <t>忠岡</t>
  </si>
  <si>
    <t>熊取</t>
  </si>
  <si>
    <t>田尻</t>
  </si>
  <si>
    <t>岬</t>
  </si>
  <si>
    <t>太子</t>
  </si>
  <si>
    <t>河南</t>
  </si>
  <si>
    <t>千早赤阪</t>
  </si>
  <si>
    <t>東灘</t>
  </si>
  <si>
    <t>灘</t>
  </si>
  <si>
    <t>長田</t>
  </si>
  <si>
    <t>須磨</t>
  </si>
  <si>
    <t>垂水</t>
  </si>
  <si>
    <t>姫路</t>
  </si>
  <si>
    <t>尼崎</t>
  </si>
  <si>
    <t>明石</t>
  </si>
  <si>
    <t>西宮</t>
  </si>
  <si>
    <t>洲本</t>
  </si>
  <si>
    <t>芦屋</t>
  </si>
  <si>
    <t>伊丹</t>
  </si>
  <si>
    <t>相生</t>
  </si>
  <si>
    <t>豊岡</t>
  </si>
  <si>
    <t>加古川</t>
  </si>
  <si>
    <t>赤穂</t>
  </si>
  <si>
    <t>西脇</t>
  </si>
  <si>
    <t>宝塚</t>
  </si>
  <si>
    <t>三木</t>
  </si>
  <si>
    <t>高砂</t>
  </si>
  <si>
    <t>三田</t>
  </si>
  <si>
    <t>加西</t>
  </si>
  <si>
    <t>丹波篠山</t>
  </si>
  <si>
    <t>養父</t>
  </si>
  <si>
    <t>丹波</t>
  </si>
  <si>
    <t>南あわじ</t>
  </si>
  <si>
    <t>朝来</t>
  </si>
  <si>
    <t>淡路</t>
  </si>
  <si>
    <t>宍粟</t>
  </si>
  <si>
    <t>加東</t>
  </si>
  <si>
    <t>たつの</t>
  </si>
  <si>
    <t>猪名川</t>
  </si>
  <si>
    <t>多可</t>
  </si>
  <si>
    <t>稲美</t>
  </si>
  <si>
    <t>播磨</t>
  </si>
  <si>
    <t>福崎</t>
  </si>
  <si>
    <t>神河</t>
  </si>
  <si>
    <t>上郡</t>
  </si>
  <si>
    <t>佐用</t>
  </si>
  <si>
    <t>香美</t>
  </si>
  <si>
    <t>新温泉</t>
  </si>
  <si>
    <t>大和高田</t>
  </si>
  <si>
    <t>大和郡山</t>
  </si>
  <si>
    <t>天理</t>
  </si>
  <si>
    <t>橿原</t>
  </si>
  <si>
    <t>桜井</t>
  </si>
  <si>
    <t>五條</t>
  </si>
  <si>
    <t>御所</t>
  </si>
  <si>
    <t>生駒</t>
  </si>
  <si>
    <t>香芝</t>
  </si>
  <si>
    <t>葛城</t>
  </si>
  <si>
    <t>宇陀</t>
  </si>
  <si>
    <t>山添</t>
  </si>
  <si>
    <t>平群</t>
  </si>
  <si>
    <t>斑鳩</t>
  </si>
  <si>
    <t>安堵</t>
  </si>
  <si>
    <t>田原本</t>
  </si>
  <si>
    <t>曽爾</t>
  </si>
  <si>
    <t>御杖</t>
  </si>
  <si>
    <t>高取</t>
  </si>
  <si>
    <t>明日香</t>
  </si>
  <si>
    <t>上牧</t>
  </si>
  <si>
    <t>王寺</t>
  </si>
  <si>
    <t>広陵</t>
  </si>
  <si>
    <t>河合</t>
  </si>
  <si>
    <t>吉野</t>
  </si>
  <si>
    <t>大淀</t>
  </si>
  <si>
    <t>下市</t>
  </si>
  <si>
    <t>黒滝</t>
  </si>
  <si>
    <t>天川</t>
  </si>
  <si>
    <t>野迫川</t>
  </si>
  <si>
    <t>十津川</t>
  </si>
  <si>
    <t>下北山</t>
  </si>
  <si>
    <t>上北山</t>
  </si>
  <si>
    <t>東吉野</t>
  </si>
  <si>
    <t>海南</t>
  </si>
  <si>
    <t>橋本</t>
  </si>
  <si>
    <t>有田</t>
  </si>
  <si>
    <t>御坊</t>
  </si>
  <si>
    <t>田辺</t>
  </si>
  <si>
    <t>新宮</t>
  </si>
  <si>
    <t>紀の川</t>
  </si>
  <si>
    <t>岩出</t>
  </si>
  <si>
    <t>紀美野</t>
  </si>
  <si>
    <t>かつらぎ</t>
  </si>
  <si>
    <t>九度山</t>
  </si>
  <si>
    <t>高野</t>
  </si>
  <si>
    <t>湯浅</t>
  </si>
  <si>
    <t>広川</t>
  </si>
  <si>
    <t>有田川</t>
  </si>
  <si>
    <t>由良</t>
  </si>
  <si>
    <t>印南</t>
  </si>
  <si>
    <t>みなべ</t>
  </si>
  <si>
    <t>日高川</t>
  </si>
  <si>
    <t>白浜</t>
  </si>
  <si>
    <t>上富田</t>
  </si>
  <si>
    <t>すさみ</t>
  </si>
  <si>
    <t>那智勝浦</t>
  </si>
  <si>
    <t>太地</t>
  </si>
  <si>
    <t>古座川</t>
  </si>
  <si>
    <t>北山</t>
  </si>
  <si>
    <t>串本</t>
  </si>
  <si>
    <t>米子</t>
  </si>
  <si>
    <t>倉吉</t>
  </si>
  <si>
    <t>境港</t>
  </si>
  <si>
    <t>岩美</t>
  </si>
  <si>
    <t>若桜</t>
  </si>
  <si>
    <t>智頭</t>
  </si>
  <si>
    <t>八頭</t>
  </si>
  <si>
    <t>三朝</t>
  </si>
  <si>
    <t>湯梨浜</t>
  </si>
  <si>
    <t>琴浦</t>
  </si>
  <si>
    <t>北栄</t>
  </si>
  <si>
    <t>日吉津</t>
  </si>
  <si>
    <t>大山</t>
  </si>
  <si>
    <t>伯耆</t>
  </si>
  <si>
    <t>日南</t>
  </si>
  <si>
    <t>江府</t>
  </si>
  <si>
    <t>松江</t>
  </si>
  <si>
    <t>浜田</t>
  </si>
  <si>
    <t>出雲</t>
  </si>
  <si>
    <t>益田</t>
  </si>
  <si>
    <t>安来</t>
  </si>
  <si>
    <t>江津</t>
  </si>
  <si>
    <t>雲南</t>
  </si>
  <si>
    <t>奥出雲</t>
  </si>
  <si>
    <t>飯南</t>
  </si>
  <si>
    <t>川本</t>
  </si>
  <si>
    <t>邑南</t>
  </si>
  <si>
    <t>津和野</t>
  </si>
  <si>
    <t>吉賀</t>
  </si>
  <si>
    <t>海士</t>
  </si>
  <si>
    <t>西ノ島</t>
  </si>
  <si>
    <t>知夫</t>
  </si>
  <si>
    <t>隠岐の島</t>
  </si>
  <si>
    <t>倉敷</t>
  </si>
  <si>
    <t>津山</t>
  </si>
  <si>
    <t>玉野</t>
  </si>
  <si>
    <t>笠岡</t>
  </si>
  <si>
    <t>井原</t>
  </si>
  <si>
    <t>総社</t>
  </si>
  <si>
    <t>高梁</t>
  </si>
  <si>
    <t>新見</t>
  </si>
  <si>
    <t>備前</t>
  </si>
  <si>
    <t>瀬戸内</t>
  </si>
  <si>
    <t>赤磐</t>
  </si>
  <si>
    <t>真庭</t>
  </si>
  <si>
    <t>美作</t>
  </si>
  <si>
    <t>浅口</t>
  </si>
  <si>
    <t>和気</t>
  </si>
  <si>
    <t>早島</t>
  </si>
  <si>
    <t>里庄</t>
  </si>
  <si>
    <t>矢掛</t>
  </si>
  <si>
    <t>鏡野</t>
  </si>
  <si>
    <t>勝央</t>
  </si>
  <si>
    <t>奈義</t>
  </si>
  <si>
    <t>西粟倉</t>
  </si>
  <si>
    <t>久米南</t>
  </si>
  <si>
    <t>美咲</t>
  </si>
  <si>
    <t>吉備中央</t>
  </si>
  <si>
    <t>安佐南</t>
  </si>
  <si>
    <t>安佐北</t>
  </si>
  <si>
    <t>安芸</t>
  </si>
  <si>
    <t>佐伯</t>
  </si>
  <si>
    <t>呉</t>
  </si>
  <si>
    <t>竹原</t>
  </si>
  <si>
    <t>三原</t>
  </si>
  <si>
    <t>尾道</t>
  </si>
  <si>
    <t>福山</t>
  </si>
  <si>
    <t>三次</t>
  </si>
  <si>
    <t>庄原</t>
  </si>
  <si>
    <t>大竹</t>
  </si>
  <si>
    <t>東広島</t>
  </si>
  <si>
    <t>廿日市</t>
  </si>
  <si>
    <t>安芸高田</t>
  </si>
  <si>
    <t>江田島</t>
  </si>
  <si>
    <t>海田</t>
  </si>
  <si>
    <t>坂</t>
  </si>
  <si>
    <t>安芸太田</t>
  </si>
  <si>
    <t>大崎上島</t>
  </si>
  <si>
    <t>世羅</t>
  </si>
  <si>
    <t>神石高原</t>
  </si>
  <si>
    <t>下関</t>
  </si>
  <si>
    <t>宇部</t>
  </si>
  <si>
    <t>萩</t>
  </si>
  <si>
    <t>防府</t>
  </si>
  <si>
    <t>下松</t>
  </si>
  <si>
    <t>岩国</t>
  </si>
  <si>
    <t>光</t>
  </si>
  <si>
    <t>長門</t>
  </si>
  <si>
    <t>柳井</t>
  </si>
  <si>
    <t>美祢</t>
  </si>
  <si>
    <t>周南</t>
  </si>
  <si>
    <t>山陽小野田</t>
  </si>
  <si>
    <t>周防大島</t>
  </si>
  <si>
    <t>和木</t>
  </si>
  <si>
    <t>上関</t>
  </si>
  <si>
    <t>田布施</t>
  </si>
  <si>
    <t>平生</t>
  </si>
  <si>
    <t>阿武</t>
  </si>
  <si>
    <t>鳴門</t>
  </si>
  <si>
    <t>小松島</t>
  </si>
  <si>
    <t>吉野川</t>
  </si>
  <si>
    <t>阿波</t>
  </si>
  <si>
    <t>美馬</t>
  </si>
  <si>
    <t>三好</t>
  </si>
  <si>
    <t>上勝</t>
  </si>
  <si>
    <t>佐那河内</t>
  </si>
  <si>
    <t>石井</t>
  </si>
  <si>
    <t>神山</t>
  </si>
  <si>
    <t>那賀</t>
  </si>
  <si>
    <t>牟岐</t>
  </si>
  <si>
    <t>美波</t>
  </si>
  <si>
    <t>海陽</t>
  </si>
  <si>
    <t>松茂</t>
  </si>
  <si>
    <t>北島</t>
  </si>
  <si>
    <t>藍住</t>
  </si>
  <si>
    <t>板野</t>
  </si>
  <si>
    <t>上板</t>
  </si>
  <si>
    <t>つるぎ</t>
  </si>
  <si>
    <t>東みよし</t>
  </si>
  <si>
    <t>高松</t>
  </si>
  <si>
    <t>丸亀</t>
  </si>
  <si>
    <t>坂出</t>
  </si>
  <si>
    <t>善通寺</t>
  </si>
  <si>
    <t>観音寺</t>
  </si>
  <si>
    <t>さぬき</t>
  </si>
  <si>
    <t>東かがわ</t>
  </si>
  <si>
    <t>三豊</t>
  </si>
  <si>
    <t>土庄</t>
  </si>
  <si>
    <t>小豆島</t>
  </si>
  <si>
    <t>直島</t>
  </si>
  <si>
    <t>宇多津</t>
  </si>
  <si>
    <t>綾川</t>
  </si>
  <si>
    <t>琴平</t>
  </si>
  <si>
    <t>多度津</t>
  </si>
  <si>
    <t>まんのう</t>
  </si>
  <si>
    <t>松山</t>
  </si>
  <si>
    <t>今治</t>
  </si>
  <si>
    <t>宇和島</t>
  </si>
  <si>
    <t>八幡浜</t>
  </si>
  <si>
    <t>新居浜</t>
  </si>
  <si>
    <t>西条</t>
  </si>
  <si>
    <t>大洲</t>
  </si>
  <si>
    <t>伊予</t>
  </si>
  <si>
    <t>四国中央</t>
  </si>
  <si>
    <t>西予</t>
  </si>
  <si>
    <t>東温</t>
  </si>
  <si>
    <t>上島</t>
  </si>
  <si>
    <t>久万高原</t>
  </si>
  <si>
    <t>砥部</t>
  </si>
  <si>
    <t>内子</t>
  </si>
  <si>
    <t>伊方</t>
  </si>
  <si>
    <t>松野</t>
  </si>
  <si>
    <t>鬼北</t>
  </si>
  <si>
    <t>愛南</t>
  </si>
  <si>
    <t>室戸</t>
  </si>
  <si>
    <t>南国</t>
  </si>
  <si>
    <t>土佐</t>
  </si>
  <si>
    <t>須崎</t>
  </si>
  <si>
    <t>宿毛</t>
  </si>
  <si>
    <t>土佐清水</t>
  </si>
  <si>
    <t>四万十</t>
  </si>
  <si>
    <t>香南</t>
  </si>
  <si>
    <t>東洋</t>
  </si>
  <si>
    <t>奈半利</t>
  </si>
  <si>
    <t>田野</t>
  </si>
  <si>
    <t>安田</t>
  </si>
  <si>
    <t>北川</t>
  </si>
  <si>
    <t>馬路</t>
  </si>
  <si>
    <t>芸西</t>
  </si>
  <si>
    <t>本山</t>
  </si>
  <si>
    <t>大豊</t>
  </si>
  <si>
    <t>大川</t>
  </si>
  <si>
    <t>いの</t>
  </si>
  <si>
    <t>仁淀川</t>
  </si>
  <si>
    <t>中土佐</t>
  </si>
  <si>
    <t>佐川</t>
  </si>
  <si>
    <t>越知</t>
  </si>
  <si>
    <t>梼原</t>
  </si>
  <si>
    <t>津野</t>
  </si>
  <si>
    <t>黒潮</t>
  </si>
  <si>
    <t>北九州</t>
  </si>
  <si>
    <t>門司</t>
  </si>
  <si>
    <t>若松</t>
  </si>
  <si>
    <t>戸畑</t>
  </si>
  <si>
    <t>小倉北</t>
  </si>
  <si>
    <t>小倉南</t>
  </si>
  <si>
    <t>八幡東</t>
  </si>
  <si>
    <t>八幡西</t>
  </si>
  <si>
    <t>博多</t>
  </si>
  <si>
    <t>城南</t>
  </si>
  <si>
    <t>早良</t>
  </si>
  <si>
    <t>大牟田</t>
  </si>
  <si>
    <t>久留米</t>
  </si>
  <si>
    <t>直方</t>
  </si>
  <si>
    <t>飯塚</t>
  </si>
  <si>
    <t>田川</t>
  </si>
  <si>
    <t>柳川</t>
  </si>
  <si>
    <t>八女</t>
  </si>
  <si>
    <t>筑後</t>
  </si>
  <si>
    <t>行橋</t>
  </si>
  <si>
    <t>豊前</t>
  </si>
  <si>
    <t>中間</t>
  </si>
  <si>
    <t>小郡</t>
  </si>
  <si>
    <t>筑紫野</t>
  </si>
  <si>
    <t>春日</t>
  </si>
  <si>
    <t>大野城</t>
  </si>
  <si>
    <t>宗像</t>
  </si>
  <si>
    <t>太宰府</t>
  </si>
  <si>
    <t>古賀</t>
  </si>
  <si>
    <t>福津</t>
  </si>
  <si>
    <t>うきは</t>
  </si>
  <si>
    <t>宮若</t>
  </si>
  <si>
    <t>嘉麻</t>
  </si>
  <si>
    <t>朝倉</t>
  </si>
  <si>
    <t>みやま</t>
  </si>
  <si>
    <t>糸島</t>
  </si>
  <si>
    <t>宇美</t>
  </si>
  <si>
    <t>篠栗</t>
  </si>
  <si>
    <t>志免</t>
  </si>
  <si>
    <t>須恵</t>
  </si>
  <si>
    <t>久山</t>
  </si>
  <si>
    <t>粕屋</t>
  </si>
  <si>
    <t>水巻</t>
  </si>
  <si>
    <t>岡垣</t>
  </si>
  <si>
    <t>遠賀</t>
  </si>
  <si>
    <t>小竹</t>
  </si>
  <si>
    <t>鞍手</t>
  </si>
  <si>
    <t>桂川</t>
  </si>
  <si>
    <t>筑前</t>
  </si>
  <si>
    <t>東峰</t>
  </si>
  <si>
    <t>大刀洗</t>
  </si>
  <si>
    <t>大木</t>
  </si>
  <si>
    <t>香春</t>
  </si>
  <si>
    <t>添田</t>
  </si>
  <si>
    <t>糸田</t>
  </si>
  <si>
    <t>大任</t>
  </si>
  <si>
    <t>赤</t>
  </si>
  <si>
    <t>福智</t>
  </si>
  <si>
    <t>苅田</t>
  </si>
  <si>
    <t>みやこ</t>
  </si>
  <si>
    <t>吉富</t>
  </si>
  <si>
    <t>上毛</t>
  </si>
  <si>
    <t>築上</t>
  </si>
  <si>
    <t>唐津</t>
  </si>
  <si>
    <t>鳥栖</t>
  </si>
  <si>
    <t>多久</t>
  </si>
  <si>
    <t>伊万里</t>
  </si>
  <si>
    <t>武雄</t>
  </si>
  <si>
    <t>鹿島</t>
  </si>
  <si>
    <t>小城</t>
  </si>
  <si>
    <t>嬉野</t>
  </si>
  <si>
    <t>神埼</t>
  </si>
  <si>
    <t>吉野ヶ里</t>
  </si>
  <si>
    <t>基山</t>
  </si>
  <si>
    <t>上峰</t>
  </si>
  <si>
    <t>みやき</t>
  </si>
  <si>
    <t>玄海</t>
  </si>
  <si>
    <t>江北</t>
  </si>
  <si>
    <t>太良</t>
  </si>
  <si>
    <t>佐世保</t>
  </si>
  <si>
    <t>島原</t>
  </si>
  <si>
    <t>諫早</t>
  </si>
  <si>
    <t>大村</t>
  </si>
  <si>
    <t>平戸</t>
  </si>
  <si>
    <t>松浦</t>
  </si>
  <si>
    <t>対馬</t>
  </si>
  <si>
    <t>壱岐</t>
  </si>
  <si>
    <t>五島</t>
  </si>
  <si>
    <t>西海</t>
  </si>
  <si>
    <t>雲仙</t>
  </si>
  <si>
    <t>南島原</t>
  </si>
  <si>
    <t>長与</t>
  </si>
  <si>
    <t>時津</t>
  </si>
  <si>
    <t>東彼杵</t>
  </si>
  <si>
    <t>川棚</t>
  </si>
  <si>
    <t>波佐見</t>
  </si>
  <si>
    <t>小値賀</t>
  </si>
  <si>
    <t>佐々</t>
  </si>
  <si>
    <t>新上五島</t>
  </si>
  <si>
    <t>八代</t>
  </si>
  <si>
    <t>人吉</t>
  </si>
  <si>
    <t>荒尾</t>
  </si>
  <si>
    <t>水俣</t>
  </si>
  <si>
    <t>玉名</t>
  </si>
  <si>
    <t>山鹿</t>
  </si>
  <si>
    <t>菊池</t>
  </si>
  <si>
    <t>宇土</t>
  </si>
  <si>
    <t>上天草</t>
  </si>
  <si>
    <t>宇城</t>
  </si>
  <si>
    <t>阿蘇</t>
  </si>
  <si>
    <t>天草</t>
  </si>
  <si>
    <t>合志</t>
  </si>
  <si>
    <t>玉東</t>
  </si>
  <si>
    <t>南関</t>
  </si>
  <si>
    <t>長洲</t>
  </si>
  <si>
    <t>和水</t>
  </si>
  <si>
    <t>菊陽</t>
  </si>
  <si>
    <t>南小国</t>
  </si>
  <si>
    <t>産山</t>
  </si>
  <si>
    <t>西原</t>
  </si>
  <si>
    <t>南阿蘇</t>
  </si>
  <si>
    <t>御船</t>
  </si>
  <si>
    <t>嘉島</t>
  </si>
  <si>
    <t>益城</t>
  </si>
  <si>
    <t>甲佐</t>
  </si>
  <si>
    <t>山都</t>
  </si>
  <si>
    <t>氷川</t>
  </si>
  <si>
    <t>芦北</t>
  </si>
  <si>
    <t>津奈木</t>
  </si>
  <si>
    <t>錦</t>
  </si>
  <si>
    <t>多良木</t>
  </si>
  <si>
    <t>湯前</t>
  </si>
  <si>
    <t>水上</t>
  </si>
  <si>
    <t>相良</t>
  </si>
  <si>
    <t>五木</t>
  </si>
  <si>
    <t>山江</t>
  </si>
  <si>
    <t>球磨</t>
  </si>
  <si>
    <t>あさぎり</t>
  </si>
  <si>
    <t>苓北</t>
  </si>
  <si>
    <t>別府</t>
  </si>
  <si>
    <t>中津</t>
  </si>
  <si>
    <t>日田</t>
  </si>
  <si>
    <t>臼杵</t>
  </si>
  <si>
    <t>津久見</t>
  </si>
  <si>
    <t>竹田</t>
  </si>
  <si>
    <t>豊後高田</t>
  </si>
  <si>
    <t>杵築</t>
  </si>
  <si>
    <t>宇佐</t>
  </si>
  <si>
    <t>豊後大野</t>
  </si>
  <si>
    <t>由布</t>
  </si>
  <si>
    <t>国東</t>
  </si>
  <si>
    <t>姫島</t>
  </si>
  <si>
    <t>日出</t>
  </si>
  <si>
    <t>九重</t>
  </si>
  <si>
    <t>玖珠</t>
  </si>
  <si>
    <t>都城</t>
  </si>
  <si>
    <t>延岡</t>
  </si>
  <si>
    <t>小林</t>
  </si>
  <si>
    <t>日向</t>
  </si>
  <si>
    <t>串間</t>
  </si>
  <si>
    <t>西都</t>
  </si>
  <si>
    <t>えびの</t>
  </si>
  <si>
    <t>三股</t>
  </si>
  <si>
    <t>高原</t>
  </si>
  <si>
    <t>国富</t>
  </si>
  <si>
    <t>綾</t>
  </si>
  <si>
    <t>高鍋</t>
  </si>
  <si>
    <t>新富</t>
  </si>
  <si>
    <t>西米良</t>
  </si>
  <si>
    <t>木城</t>
  </si>
  <si>
    <t>川南</t>
  </si>
  <si>
    <t>都農</t>
  </si>
  <si>
    <t>門川</t>
  </si>
  <si>
    <t>諸塚</t>
  </si>
  <si>
    <t>椎葉</t>
  </si>
  <si>
    <t>高千穂</t>
  </si>
  <si>
    <t>日之影</t>
  </si>
  <si>
    <t>五ヶ瀬</t>
  </si>
  <si>
    <t>鹿屋</t>
  </si>
  <si>
    <t>枕崎</t>
  </si>
  <si>
    <t>阿久根</t>
  </si>
  <si>
    <t>出水</t>
  </si>
  <si>
    <t>指宿</t>
  </si>
  <si>
    <t>西之表</t>
  </si>
  <si>
    <t>薩摩川内</t>
  </si>
  <si>
    <t>日置</t>
  </si>
  <si>
    <t>曽於</t>
  </si>
  <si>
    <t>霧島</t>
  </si>
  <si>
    <t>いちき串木野</t>
  </si>
  <si>
    <t>南さつま</t>
  </si>
  <si>
    <t>志布志</t>
  </si>
  <si>
    <t>奄美</t>
  </si>
  <si>
    <t>南九州</t>
  </si>
  <si>
    <t>伊佐</t>
  </si>
  <si>
    <t>姶良</t>
  </si>
  <si>
    <t>十島</t>
  </si>
  <si>
    <t>さつま</t>
  </si>
  <si>
    <t>長島</t>
  </si>
  <si>
    <t>湧水</t>
  </si>
  <si>
    <t>東串良</t>
  </si>
  <si>
    <t>錦江</t>
  </si>
  <si>
    <t>南大隅</t>
  </si>
  <si>
    <t>肝付</t>
  </si>
  <si>
    <t>中種子</t>
  </si>
  <si>
    <t>南種子</t>
  </si>
  <si>
    <t>屋久島</t>
  </si>
  <si>
    <t>宇検</t>
  </si>
  <si>
    <t>龍郷</t>
  </si>
  <si>
    <t>喜界</t>
  </si>
  <si>
    <t>徳之島</t>
  </si>
  <si>
    <t>天城</t>
  </si>
  <si>
    <t>伊仙</t>
  </si>
  <si>
    <t>和泊</t>
  </si>
  <si>
    <t>知名</t>
  </si>
  <si>
    <t>与論</t>
  </si>
  <si>
    <t>那覇</t>
  </si>
  <si>
    <t>宜野湾</t>
  </si>
  <si>
    <t>石垣</t>
  </si>
  <si>
    <t>浦添</t>
  </si>
  <si>
    <t>名護</t>
  </si>
  <si>
    <t>糸満</t>
  </si>
  <si>
    <t>豊見城</t>
  </si>
  <si>
    <t>うるま</t>
  </si>
  <si>
    <t>宮古島</t>
  </si>
  <si>
    <t>南城</t>
  </si>
  <si>
    <t>国頭</t>
  </si>
  <si>
    <t>大宜味</t>
  </si>
  <si>
    <t>今帰仁</t>
  </si>
  <si>
    <t>本部</t>
  </si>
  <si>
    <t>恩納</t>
  </si>
  <si>
    <t>宜野座</t>
  </si>
  <si>
    <t>金武</t>
  </si>
  <si>
    <t>伊江</t>
  </si>
  <si>
    <t>読谷</t>
  </si>
  <si>
    <t>嘉手納</t>
  </si>
  <si>
    <t>北谷</t>
  </si>
  <si>
    <t>北中城</t>
  </si>
  <si>
    <t>中城</t>
  </si>
  <si>
    <t>与那原</t>
  </si>
  <si>
    <t>南風原</t>
  </si>
  <si>
    <t>渡嘉敷</t>
  </si>
  <si>
    <t>座間味</t>
  </si>
  <si>
    <t>粟国</t>
  </si>
  <si>
    <t>渡名喜</t>
  </si>
  <si>
    <t>南大東</t>
  </si>
  <si>
    <t>北大東</t>
  </si>
  <si>
    <t>伊平屋</t>
  </si>
  <si>
    <t>伊是名</t>
  </si>
  <si>
    <t>久米島</t>
  </si>
  <si>
    <t>八重瀬</t>
  </si>
  <si>
    <t>多良間</t>
  </si>
  <si>
    <t>竹富</t>
  </si>
  <si>
    <t>与那国</t>
  </si>
  <si>
    <t>住所市区町村コード</t>
    <rPh sb="0" eb="2">
      <t>ジュウショ</t>
    </rPh>
    <rPh sb="2" eb="6">
      <t>シクチョウソン</t>
    </rPh>
    <phoneticPr fontId="5"/>
  </si>
  <si>
    <t>21文字目</t>
    <rPh sb="2" eb="5">
      <t>モジメ</t>
    </rPh>
    <phoneticPr fontId="5"/>
  </si>
  <si>
    <t>22文字目</t>
    <rPh sb="2" eb="5">
      <t>モジメ</t>
    </rPh>
    <phoneticPr fontId="5"/>
  </si>
  <si>
    <t>23文字目</t>
    <rPh sb="2" eb="5">
      <t>モジメ</t>
    </rPh>
    <phoneticPr fontId="5"/>
  </si>
  <si>
    <t>24文字目</t>
    <rPh sb="2" eb="5">
      <t>モジメ</t>
    </rPh>
    <phoneticPr fontId="5"/>
  </si>
  <si>
    <t>25文字目</t>
    <rPh sb="2" eb="5">
      <t>モジメ</t>
    </rPh>
    <phoneticPr fontId="5"/>
  </si>
  <si>
    <t>26文字目</t>
    <rPh sb="2" eb="5">
      <t>モジメ</t>
    </rPh>
    <phoneticPr fontId="5"/>
  </si>
  <si>
    <t>27文字目</t>
    <rPh sb="2" eb="5">
      <t>モジメ</t>
    </rPh>
    <phoneticPr fontId="5"/>
  </si>
  <si>
    <t>28文字目</t>
    <rPh sb="2" eb="5">
      <t>モジメ</t>
    </rPh>
    <phoneticPr fontId="5"/>
  </si>
  <si>
    <t>29文字目</t>
    <rPh sb="2" eb="5">
      <t>モジメ</t>
    </rPh>
    <phoneticPr fontId="5"/>
  </si>
  <si>
    <t>30文字目</t>
    <rPh sb="2" eb="5">
      <t>モジメ</t>
    </rPh>
    <phoneticPr fontId="5"/>
  </si>
  <si>
    <t>31文字目</t>
    <rPh sb="2" eb="5">
      <t>モジメ</t>
    </rPh>
    <phoneticPr fontId="5"/>
  </si>
  <si>
    <t>32文字目</t>
    <rPh sb="2" eb="5">
      <t>モジメ</t>
    </rPh>
    <phoneticPr fontId="5"/>
  </si>
  <si>
    <t>33文字目</t>
    <rPh sb="2" eb="5">
      <t>モジメ</t>
    </rPh>
    <phoneticPr fontId="5"/>
  </si>
  <si>
    <t>34文字目</t>
    <rPh sb="2" eb="5">
      <t>モジメ</t>
    </rPh>
    <phoneticPr fontId="5"/>
  </si>
  <si>
    <t>35文字目</t>
    <rPh sb="2" eb="5">
      <t>モジメ</t>
    </rPh>
    <phoneticPr fontId="5"/>
  </si>
  <si>
    <t>36文字目</t>
    <rPh sb="2" eb="5">
      <t>モジメ</t>
    </rPh>
    <phoneticPr fontId="5"/>
  </si>
  <si>
    <t>37文字目</t>
    <rPh sb="2" eb="5">
      <t>モジメ</t>
    </rPh>
    <phoneticPr fontId="5"/>
  </si>
  <si>
    <t>38文字目</t>
    <rPh sb="2" eb="5">
      <t>モジメ</t>
    </rPh>
    <phoneticPr fontId="5"/>
  </si>
  <si>
    <t>39文字目</t>
    <rPh sb="2" eb="5">
      <t>モジメ</t>
    </rPh>
    <phoneticPr fontId="5"/>
  </si>
  <si>
    <t>40文字目</t>
    <rPh sb="2" eb="5">
      <t>モジメ</t>
    </rPh>
    <phoneticPr fontId="5"/>
  </si>
  <si>
    <t>電話番号</t>
    <rPh sb="0" eb="2">
      <t>デンワ</t>
    </rPh>
    <rPh sb="2" eb="4">
      <t>バンゴウ</t>
    </rPh>
    <phoneticPr fontId="5"/>
  </si>
  <si>
    <t>市区町村以降の住所</t>
    <rPh sb="7" eb="9">
      <t>ジュウショ</t>
    </rPh>
    <phoneticPr fontId="5"/>
  </si>
  <si>
    <t>本籍市区町村コード</t>
    <rPh sb="0" eb="2">
      <t>ホンセキ</t>
    </rPh>
    <rPh sb="2" eb="6">
      <t>シクチョウソン</t>
    </rPh>
    <phoneticPr fontId="5"/>
  </si>
  <si>
    <t>市区町村以降の本籍</t>
    <rPh sb="7" eb="9">
      <t>ホンセキ</t>
    </rPh>
    <phoneticPr fontId="5"/>
  </si>
  <si>
    <t>都道府県コード</t>
    <rPh sb="0" eb="4">
      <t>トドウフケン</t>
    </rPh>
    <phoneticPr fontId="5"/>
  </si>
  <si>
    <t>回号</t>
    <rPh sb="0" eb="2">
      <t>カイゴウ</t>
    </rPh>
    <phoneticPr fontId="5"/>
  </si>
  <si>
    <t>国土交通大臣</t>
    <rPh sb="0" eb="2">
      <t>コクド</t>
    </rPh>
    <rPh sb="2" eb="4">
      <t>コウツウ</t>
    </rPh>
    <rPh sb="4" eb="6">
      <t>ダイジン</t>
    </rPh>
    <phoneticPr fontId="5"/>
  </si>
  <si>
    <t>大臣不動産株式会社</t>
    <rPh sb="5" eb="9">
      <t>カブシキガイシャ</t>
    </rPh>
    <phoneticPr fontId="5"/>
  </si>
  <si>
    <r>
      <t>就職先の商号又は名称　</t>
    </r>
    <r>
      <rPr>
        <sz val="10"/>
        <color rgb="FFFF0000"/>
        <rFont val="UD デジタル 教科書体 NP-B"/>
        <family val="1"/>
        <charset val="128"/>
      </rPr>
      <t>※（株）等の略称は不可</t>
    </r>
    <rPh sb="0" eb="2">
      <t>シュウショク</t>
    </rPh>
    <phoneticPr fontId="5"/>
  </si>
  <si>
    <r>
      <rPr>
        <sz val="10"/>
        <color theme="1"/>
        <rFont val="UD デジタル 教科書体 NP-R"/>
        <family val="1"/>
        <charset val="128"/>
      </rPr>
      <t>市区町村</t>
    </r>
    <r>
      <rPr>
        <u val="double"/>
        <sz val="10"/>
        <color rgb="FFFF0000"/>
        <rFont val="UD デジタル 教科書体 NP-B"/>
        <family val="1"/>
        <charset val="128"/>
      </rPr>
      <t>以降の現住所を住民票のとおり入力</t>
    </r>
    <rPh sb="0" eb="2">
      <t>シク</t>
    </rPh>
    <rPh sb="2" eb="4">
      <t>チョウソン</t>
    </rPh>
    <rPh sb="4" eb="6">
      <t>イコウ</t>
    </rPh>
    <rPh sb="7" eb="10">
      <t>ゲンジュウショ</t>
    </rPh>
    <rPh sb="18" eb="20">
      <t>ニュウリョク</t>
    </rPh>
    <phoneticPr fontId="5"/>
  </si>
  <si>
    <t>入力変換</t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</si>
  <si>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</si>
  <si>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</si>
  <si>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</si>
  <si>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</si>
  <si>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</si>
  <si>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</si>
  <si>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－</t>
    <phoneticPr fontId="5"/>
  </si>
  <si>
    <t>（</t>
    <phoneticPr fontId="5"/>
  </si>
  <si>
    <t>）</t>
    <phoneticPr fontId="5"/>
  </si>
  <si>
    <t>（Ａ４）</t>
    <phoneticPr fontId="5"/>
  </si>
  <si>
    <t>※申請書等をご送付いただく際、宛名ラベルとして封筒等へ貼付ください。</t>
    <rPh sb="1" eb="4">
      <t>シンセイショ</t>
    </rPh>
    <rPh sb="4" eb="5">
      <t>ナド</t>
    </rPh>
    <rPh sb="7" eb="9">
      <t>ソウフ</t>
    </rPh>
    <rPh sb="13" eb="14">
      <t>サイ</t>
    </rPh>
    <rPh sb="15" eb="17">
      <t>アテナ</t>
    </rPh>
    <rPh sb="23" eb="25">
      <t>フウトウ</t>
    </rPh>
    <rPh sb="25" eb="26">
      <t>トウ</t>
    </rPh>
    <rPh sb="27" eb="29">
      <t>チョウフ</t>
    </rPh>
    <phoneticPr fontId="15"/>
  </si>
  <si>
    <t>〒602-0915</t>
    <phoneticPr fontId="15"/>
  </si>
  <si>
    <t>（京都府宅建会館）</t>
    <rPh sb="1" eb="3">
      <t>キョウト</t>
    </rPh>
    <rPh sb="3" eb="4">
      <t>フ</t>
    </rPh>
    <rPh sb="4" eb="6">
      <t>タッケン</t>
    </rPh>
    <rPh sb="6" eb="8">
      <t>カイカン</t>
    </rPh>
    <phoneticPr fontId="15"/>
  </si>
  <si>
    <t>公益社団法人</t>
    <rPh sb="0" eb="2">
      <t>コウエキ</t>
    </rPh>
    <rPh sb="2" eb="4">
      <t>シャダン</t>
    </rPh>
    <rPh sb="4" eb="6">
      <t>ホウジン</t>
    </rPh>
    <phoneticPr fontId="15"/>
  </si>
  <si>
    <t>　京都府宅地建物取引業協会</t>
    <rPh sb="1" eb="4">
      <t>キョウトフ</t>
    </rPh>
    <rPh sb="4" eb="6">
      <t>タクチ</t>
    </rPh>
    <rPh sb="6" eb="8">
      <t>タテモノ</t>
    </rPh>
    <rPh sb="8" eb="11">
      <t>トリヒキギョウ</t>
    </rPh>
    <rPh sb="11" eb="13">
      <t>キョウカイ</t>
    </rPh>
    <phoneticPr fontId="15"/>
  </si>
  <si>
    <t>※枠線に沿って切り取ってご使用ください。</t>
    <phoneticPr fontId="15"/>
  </si>
  <si>
    <t>○</t>
    <phoneticPr fontId="5"/>
  </si>
  <si>
    <t>マニュアル</t>
    <phoneticPr fontId="5"/>
  </si>
  <si>
    <t>１．必須項目の入力</t>
    <rPh sb="2" eb="6">
      <t>ヒッスコウモク</t>
    </rPh>
    <rPh sb="7" eb="9">
      <t>ニュウリョク</t>
    </rPh>
    <phoneticPr fontId="5"/>
  </si>
  <si>
    <t>◎申請者に関する事項</t>
  </si>
  <si>
    <t>生　年  月  日</t>
  </si>
  <si>
    <t>年</t>
  </si>
  <si>
    <t>月</t>
  </si>
  <si>
    <t>日</t>
  </si>
  <si>
    <t>郵　便　番  号</t>
  </si>
  <si>
    <t>住所市区町村コード</t>
  </si>
  <si>
    <t>都道府県</t>
  </si>
  <si>
    <t>市郡区</t>
  </si>
  <si>
    <t>区町村</t>
  </si>
  <si>
    <t>本籍市区町村コード</t>
  </si>
  <si>
    <t>◎実務経験に関する事項</t>
  </si>
  <si>
    <t>実務経験先の免許証番号</t>
  </si>
  <si>
    <t>実務経験先での職務内容</t>
  </si>
  <si>
    <t>月間</t>
  </si>
  <si>
    <t>◎国土交通大臣の認定に関する事項</t>
  </si>
  <si>
    <t>◎試験に関する事項</t>
  </si>
  <si>
    <t>受</t>
    <rPh sb="0" eb="1">
      <t>ウケ</t>
    </rPh>
    <phoneticPr fontId="5"/>
  </si>
  <si>
    <t>付</t>
    <rPh sb="0" eb="1">
      <t>ツキ</t>
    </rPh>
    <phoneticPr fontId="5"/>
  </si>
  <si>
    <t>番</t>
    <rPh sb="0" eb="1">
      <t>バン</t>
    </rPh>
    <phoneticPr fontId="5"/>
  </si>
  <si>
    <t>号</t>
    <rPh sb="0" eb="1">
      <t>ゴウ</t>
    </rPh>
    <phoneticPr fontId="5"/>
  </si>
  <si>
    <t>宅地建物取引業法第１９条第１項の規定により、同法第１８条第１項の登録を申請します。</t>
    <phoneticPr fontId="5"/>
  </si>
  <si>
    <t>登　録　申　請　書</t>
    <phoneticPr fontId="5"/>
  </si>
  <si>
    <t>（第 一 面）</t>
    <phoneticPr fontId="5"/>
  </si>
  <si>
    <t>受</t>
    <rPh sb="0" eb="1">
      <t>ウケ</t>
    </rPh>
    <phoneticPr fontId="5"/>
  </si>
  <si>
    <t>付</t>
    <phoneticPr fontId="5"/>
  </si>
  <si>
    <t>年</t>
    <phoneticPr fontId="5"/>
  </si>
  <si>
    <t>月</t>
    <phoneticPr fontId="5"/>
  </si>
  <si>
    <t>日</t>
    <phoneticPr fontId="5"/>
  </si>
  <si>
    <t>登録番号</t>
    <rPh sb="0" eb="4">
      <t>トウロクバンゴウ</t>
    </rPh>
    <phoneticPr fontId="5"/>
  </si>
  <si>
    <t>氏</t>
    <rPh sb="0" eb="1">
      <t>シ</t>
    </rPh>
    <phoneticPr fontId="5"/>
  </si>
  <si>
    <t>名</t>
  </si>
  <si>
    <t>住</t>
    <rPh sb="0" eb="1">
      <t>ジュウ</t>
    </rPh>
    <phoneticPr fontId="5"/>
  </si>
  <si>
    <t>所</t>
    <rPh sb="0" eb="1">
      <t>トコロ</t>
    </rPh>
    <phoneticPr fontId="5"/>
  </si>
  <si>
    <t>申請者</t>
    <phoneticPr fontId="5"/>
  </si>
  <si>
    <t>郵便番号</t>
    <rPh sb="0" eb="4">
      <t>ユウビンバンゴウ</t>
    </rPh>
    <phoneticPr fontId="5"/>
  </si>
  <si>
    <t>京都府知事殿</t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</si>
  <si>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</si>
  <si>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</si>
  <si>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（</t>
    <phoneticPr fontId="5"/>
  </si>
  <si>
    <t>-</t>
    <phoneticPr fontId="5"/>
  </si>
  <si>
    <t>）</t>
    <phoneticPr fontId="5"/>
  </si>
  <si>
    <t>商号又は名称</t>
    <phoneticPr fontId="5"/>
  </si>
  <si>
    <t>実務経験先の免許証番号</t>
    <phoneticPr fontId="5"/>
  </si>
  <si>
    <t>～</t>
    <phoneticPr fontId="5"/>
  </si>
  <si>
    <t>―</t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</si>
  <si>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</si>
  <si>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</si>
  <si>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</si>
  <si>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認定年月日</t>
    <rPh sb="0" eb="5">
      <t>ニンテイネンガッピ</t>
    </rPh>
    <phoneticPr fontId="5"/>
  </si>
  <si>
    <t>認定コード</t>
    <phoneticPr fontId="5"/>
  </si>
  <si>
    <t>合格年月日</t>
    <rPh sb="0" eb="2">
      <t>ゴウカク</t>
    </rPh>
    <rPh sb="2" eb="5">
      <t>ネンガッピ</t>
    </rPh>
    <phoneticPr fontId="5"/>
  </si>
  <si>
    <t>合格証書番号</t>
    <phoneticPr fontId="5"/>
  </si>
  <si>
    <t>フ　リ　ガ　ナ</t>
    <phoneticPr fontId="5"/>
  </si>
  <si>
    <t>氏　　　　　名</t>
    <phoneticPr fontId="5"/>
  </si>
  <si>
    <t>住　　　　　所</t>
    <phoneticPr fontId="5"/>
  </si>
  <si>
    <t>電　話　番　号</t>
    <phoneticPr fontId="5"/>
  </si>
  <si>
    <t>本　　　　　籍</t>
    <phoneticPr fontId="5"/>
  </si>
  <si>
    <t>性　別</t>
    <phoneticPr fontId="5"/>
  </si>
  <si>
    <t>期　間</t>
    <rPh sb="0" eb="1">
      <t>キ</t>
    </rPh>
    <rPh sb="2" eb="3">
      <t>アイダ</t>
    </rPh>
    <phoneticPr fontId="5"/>
  </si>
  <si>
    <t>合　計</t>
    <phoneticPr fontId="5"/>
  </si>
  <si>
    <t>商号又は名称</t>
    <phoneticPr fontId="5"/>
  </si>
  <si>
    <t>免許証番号</t>
    <phoneticPr fontId="5"/>
  </si>
  <si>
    <t>（</t>
    <phoneticPr fontId="5"/>
  </si>
  <si>
    <t>）</t>
    <phoneticPr fontId="5"/>
  </si>
  <si>
    <r>
      <rPr>
        <sz val="8"/>
        <rFont val="ＭＳ ゴシック"/>
        <family val="3"/>
        <charset val="128"/>
      </rPr>
      <t>様式第五号</t>
    </r>
    <r>
      <rPr>
        <sz val="8"/>
        <rFont val="ＭＳ 明朝"/>
        <family val="1"/>
        <charset val="128"/>
      </rPr>
      <t>（第十四条の三関係）</t>
    </r>
    <phoneticPr fontId="5"/>
  </si>
  <si>
    <t>（Ａ４）</t>
    <phoneticPr fontId="5"/>
  </si>
  <si>
    <t>―</t>
    <phoneticPr fontId="5"/>
  </si>
  <si>
    <r>
      <rPr>
        <sz val="8"/>
        <rFont val="ＭＳ ゴシック"/>
        <family val="3"/>
        <charset val="128"/>
      </rPr>
      <t>様式第六号</t>
    </r>
    <r>
      <rPr>
        <sz val="8"/>
        <rFont val="ＭＳ 明朝"/>
        <family val="1"/>
        <charset val="128"/>
      </rPr>
      <t>（第十四条の三関係）</t>
    </r>
    <phoneticPr fontId="5"/>
  </si>
  <si>
    <t>誓　　　　約　　　　書</t>
    <phoneticPr fontId="5"/>
  </si>
  <si>
    <t>私は、宅地建物取引業法第１８条第１項第３号から第１２号までに該当しない</t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</si>
  <si>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</si>
  <si>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</si>
  <si>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</si>
  <si>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氏</t>
    <rPh sb="0" eb="1">
      <t>シ</t>
    </rPh>
    <phoneticPr fontId="5"/>
  </si>
  <si>
    <t>名</t>
    <rPh sb="0" eb="1">
      <t>メイ</t>
    </rPh>
    <phoneticPr fontId="5"/>
  </si>
  <si>
    <t>京</t>
    <rPh sb="0" eb="1">
      <t>キョウ</t>
    </rPh>
    <phoneticPr fontId="5"/>
  </si>
  <si>
    <t>都</t>
    <rPh sb="0" eb="1">
      <t>ミヤコ</t>
    </rPh>
    <phoneticPr fontId="5"/>
  </si>
  <si>
    <t>府</t>
    <rPh sb="0" eb="1">
      <t>フ</t>
    </rPh>
    <phoneticPr fontId="5"/>
  </si>
  <si>
    <t>知</t>
    <rPh sb="0" eb="1">
      <t>チ</t>
    </rPh>
    <phoneticPr fontId="5"/>
  </si>
  <si>
    <t>事</t>
    <rPh sb="0" eb="1">
      <t>コト</t>
    </rPh>
    <phoneticPr fontId="5"/>
  </si>
  <si>
    <t>殿</t>
    <rPh sb="0" eb="1">
      <t>トノ</t>
    </rPh>
    <phoneticPr fontId="5"/>
  </si>
  <si>
    <t>職務内容</t>
    <rPh sb="0" eb="2">
      <t>ショクム</t>
    </rPh>
    <rPh sb="2" eb="4">
      <t>ナイヨウ</t>
    </rPh>
    <phoneticPr fontId="5"/>
  </si>
  <si>
    <t>従業者証明書番号</t>
    <rPh sb="0" eb="3">
      <t>ジュウギョウシャ</t>
    </rPh>
    <rPh sb="3" eb="6">
      <t>ショウメイショ</t>
    </rPh>
    <rPh sb="6" eb="8">
      <t>バンゴウ</t>
    </rPh>
    <phoneticPr fontId="5"/>
  </si>
  <si>
    <t>実務経験先及び在職期間</t>
    <phoneticPr fontId="5"/>
  </si>
  <si>
    <t>在職期間</t>
    <rPh sb="0" eb="2">
      <t>ザイショク</t>
    </rPh>
    <rPh sb="2" eb="4">
      <t>キカン</t>
    </rPh>
    <phoneticPr fontId="5"/>
  </si>
  <si>
    <t>日から</t>
    <rPh sb="0" eb="1">
      <t>ニチ</t>
    </rPh>
    <phoneticPr fontId="5"/>
  </si>
  <si>
    <t>日まで</t>
    <rPh sb="0" eb="1">
      <t>ニチ</t>
    </rPh>
    <phoneticPr fontId="5"/>
  </si>
  <si>
    <t>月間</t>
    <rPh sb="0" eb="1">
      <t>ガツ</t>
    </rPh>
    <rPh sb="1" eb="2">
      <t>カン</t>
    </rPh>
    <phoneticPr fontId="5"/>
  </si>
  <si>
    <t>在職期間計</t>
    <rPh sb="0" eb="4">
      <t>ザイショクキカン</t>
    </rPh>
    <rPh sb="4" eb="5">
      <t>ケイ</t>
    </rPh>
    <phoneticPr fontId="5"/>
  </si>
  <si>
    <t>国土交通大臣</t>
    <rPh sb="0" eb="6">
      <t>コクドコウツウダイジン</t>
    </rPh>
    <phoneticPr fontId="5"/>
  </si>
  <si>
    <t>知事</t>
    <rPh sb="0" eb="2">
      <t>チジ</t>
    </rPh>
    <phoneticPr fontId="5"/>
  </si>
  <si>
    <t>証　　明　　者</t>
    <rPh sb="0" eb="1">
      <t>ショウ</t>
    </rPh>
    <rPh sb="3" eb="4">
      <t>アキラ</t>
    </rPh>
    <rPh sb="6" eb="7">
      <t>モノ</t>
    </rPh>
    <phoneticPr fontId="5"/>
  </si>
  <si>
    <t>免許証番号</t>
    <rPh sb="0" eb="5">
      <t>メンキョショウバンゴウ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</si>
  <si>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</si>
  <si>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5">
      <t>シメイ</t>
    </rPh>
    <phoneticPr fontId="5"/>
  </si>
  <si>
    <t>（フリガナ）</t>
    <phoneticPr fontId="5"/>
  </si>
  <si>
    <t>被証明者氏名</t>
    <rPh sb="0" eb="4">
      <t>ヒショウメイシャ</t>
    </rPh>
    <rPh sb="4" eb="6">
      <t>シメイ</t>
    </rPh>
    <phoneticPr fontId="5"/>
  </si>
  <si>
    <r>
      <rPr>
        <sz val="8"/>
        <rFont val="ＭＳ ゴシック"/>
        <family val="3"/>
        <charset val="128"/>
      </rPr>
      <t>様式第五号の二</t>
    </r>
    <r>
      <rPr>
        <sz val="8"/>
        <rFont val="ＭＳ 明朝"/>
        <family val="1"/>
        <charset val="128"/>
      </rPr>
      <t>（第十四条の三関係）</t>
    </r>
    <phoneticPr fontId="5"/>
  </si>
  <si>
    <t>実　務　経　験　証　明　書</t>
    <phoneticPr fontId="5"/>
  </si>
  <si>
    <t>備　　考</t>
    <phoneticPr fontId="5"/>
  </si>
  <si>
    <t>１　証明は実務経験先の宅地建物取引業者等が行うものとし、申請者が宅地建物取引業者（法人であるときは、その役員）</t>
    <phoneticPr fontId="5"/>
  </si>
  <si>
    <t>　であるときは、他の宅地建物取引業者等が証明すること。</t>
    <phoneticPr fontId="5"/>
  </si>
  <si>
    <t>２　証明者が法人である場合においては、代表者が証明すること。</t>
    <phoneticPr fontId="5"/>
  </si>
  <si>
    <t>３　実務経験先の免許が変更されているときは、区別して記載すること。</t>
    <phoneticPr fontId="5"/>
  </si>
  <si>
    <r>
      <rPr>
        <sz val="10"/>
        <color rgb="FFFF0000"/>
        <rFont val="UD デジタル 教科書体 NP-B"/>
        <family val="1"/>
        <charset val="128"/>
      </rPr>
      <t>現住所</t>
    </r>
    <r>
      <rPr>
        <sz val="10"/>
        <rFont val="UD デジタル 教科書体 NP-R"/>
        <family val="1"/>
        <charset val="128"/>
      </rPr>
      <t>の都道府県</t>
    </r>
    <rPh sb="0" eb="1">
      <t>ゲン</t>
    </rPh>
    <rPh sb="1" eb="3">
      <t>ジュウショ</t>
    </rPh>
    <rPh sb="4" eb="8">
      <t>トドウフケン</t>
    </rPh>
    <phoneticPr fontId="5"/>
  </si>
  <si>
    <r>
      <rPr>
        <sz val="10"/>
        <color rgb="FFFF0000"/>
        <rFont val="UD デジタル 教科書体 NP-B"/>
        <family val="1"/>
        <charset val="128"/>
      </rPr>
      <t>現住所</t>
    </r>
    <r>
      <rPr>
        <sz val="10"/>
        <rFont val="UD デジタル 教科書体 NP-R"/>
        <family val="1"/>
        <charset val="128"/>
      </rPr>
      <t>の市区町村</t>
    </r>
    <phoneticPr fontId="5"/>
  </si>
  <si>
    <r>
      <rPr>
        <sz val="10"/>
        <color theme="1"/>
        <rFont val="UD デジタル 教科書体 NP-R"/>
        <family val="1"/>
        <charset val="128"/>
      </rPr>
      <t>市区町村</t>
    </r>
    <r>
      <rPr>
        <u val="double"/>
        <sz val="10"/>
        <color rgb="FFFF0000"/>
        <rFont val="UD デジタル 教科書体 NP-B"/>
        <family val="1"/>
        <charset val="128"/>
      </rPr>
      <t>以降</t>
    </r>
    <r>
      <rPr>
        <sz val="10"/>
        <color theme="1"/>
        <rFont val="UD デジタル 教科書体 NP-R"/>
        <family val="1"/>
        <charset val="128"/>
      </rPr>
      <t>の住所</t>
    </r>
    <rPh sb="0" eb="2">
      <t>シク</t>
    </rPh>
    <rPh sb="2" eb="4">
      <t>チョウソン</t>
    </rPh>
    <rPh sb="4" eb="6">
      <t>イコウ</t>
    </rPh>
    <rPh sb="7" eb="9">
      <t>ジュウショ</t>
    </rPh>
    <phoneticPr fontId="5"/>
  </si>
  <si>
    <r>
      <rPr>
        <sz val="10"/>
        <color rgb="FFFF0000"/>
        <rFont val="UD デジタル 教科書体 NP-B"/>
        <family val="1"/>
        <charset val="128"/>
      </rPr>
      <t>現本籍</t>
    </r>
    <r>
      <rPr>
        <sz val="10"/>
        <rFont val="UD デジタル 教科書体 NP-R"/>
        <family val="1"/>
        <charset val="128"/>
      </rPr>
      <t>の都道府県</t>
    </r>
    <rPh sb="0" eb="1">
      <t>ゲン</t>
    </rPh>
    <rPh sb="1" eb="3">
      <t>ホンセキ</t>
    </rPh>
    <rPh sb="4" eb="8">
      <t>トドウフケン</t>
    </rPh>
    <phoneticPr fontId="5"/>
  </si>
  <si>
    <r>
      <rPr>
        <sz val="10"/>
        <color rgb="FFFF0000"/>
        <rFont val="UD デジタル 教科書体 NP-B"/>
        <family val="1"/>
        <charset val="128"/>
      </rPr>
      <t>現本籍</t>
    </r>
    <r>
      <rPr>
        <sz val="10"/>
        <rFont val="UD デジタル 教科書体 NP-R"/>
        <family val="1"/>
        <charset val="128"/>
      </rPr>
      <t>の市区町村</t>
    </r>
    <rPh sb="1" eb="3">
      <t>ホンセキ</t>
    </rPh>
    <phoneticPr fontId="5"/>
  </si>
  <si>
    <r>
      <rPr>
        <sz val="10"/>
        <color theme="1"/>
        <rFont val="UD デジタル 教科書体 NP-R"/>
        <family val="1"/>
        <charset val="128"/>
      </rPr>
      <t>市区町村</t>
    </r>
    <r>
      <rPr>
        <u val="double"/>
        <sz val="10"/>
        <color rgb="FFFF0000"/>
        <rFont val="UD デジタル 教科書体 NP-B"/>
        <family val="1"/>
        <charset val="128"/>
      </rPr>
      <t>以降</t>
    </r>
    <r>
      <rPr>
        <sz val="10"/>
        <color theme="1"/>
        <rFont val="UD デジタル 教科書体 NP-R"/>
        <family val="1"/>
        <charset val="128"/>
      </rPr>
      <t>の本籍</t>
    </r>
    <rPh sb="0" eb="2">
      <t>シク</t>
    </rPh>
    <rPh sb="2" eb="4">
      <t>チョウソン</t>
    </rPh>
    <rPh sb="4" eb="6">
      <t>イコウ</t>
    </rPh>
    <rPh sb="7" eb="9">
      <t>ホンセキ</t>
    </rPh>
    <phoneticPr fontId="5"/>
  </si>
  <si>
    <t>京都市上京区</t>
    <phoneticPr fontId="5"/>
  </si>
  <si>
    <t>京都御苑３</t>
    <phoneticPr fontId="5"/>
  </si>
  <si>
    <t>合格証書番号</t>
    <rPh sb="0" eb="4">
      <t>ゴウカクショウショ</t>
    </rPh>
    <rPh sb="4" eb="6">
      <t>バンゴウ</t>
    </rPh>
    <phoneticPr fontId="5"/>
  </si>
  <si>
    <t>従事先の免許権者</t>
    <rPh sb="0" eb="2">
      <t>ジュウジ</t>
    </rPh>
    <rPh sb="2" eb="3">
      <t>サキ</t>
    </rPh>
    <phoneticPr fontId="5"/>
  </si>
  <si>
    <t>従事先の免許更新回数（回号）</t>
    <rPh sb="0" eb="2">
      <t>ジュウジ</t>
    </rPh>
    <rPh sb="2" eb="3">
      <t>サキ</t>
    </rPh>
    <rPh sb="4" eb="6">
      <t>メンキョ</t>
    </rPh>
    <rPh sb="6" eb="8">
      <t>コウシン</t>
    </rPh>
    <rPh sb="8" eb="10">
      <t>カイスウ</t>
    </rPh>
    <rPh sb="11" eb="13">
      <t>カイゴウ</t>
    </rPh>
    <phoneticPr fontId="5"/>
  </si>
  <si>
    <t>従事先の免許番号</t>
    <rPh sb="0" eb="2">
      <t>ジュウジ</t>
    </rPh>
    <rPh sb="2" eb="3">
      <t>サキ</t>
    </rPh>
    <rPh sb="4" eb="6">
      <t>メンキョ</t>
    </rPh>
    <rPh sb="6" eb="8">
      <t>バンゴウ</t>
    </rPh>
    <phoneticPr fontId="5"/>
  </si>
  <si>
    <r>
      <t>合格証書に記載の合格番号を入力　</t>
    </r>
    <r>
      <rPr>
        <sz val="10"/>
        <color rgb="FFFF0000"/>
        <rFont val="UD デジタル 教科書体 NP-B"/>
        <family val="1"/>
        <charset val="128"/>
      </rPr>
      <t>※数字のみ</t>
    </r>
    <rPh sb="10" eb="12">
      <t>バンゴウ</t>
    </rPh>
    <rPh sb="13" eb="15">
      <t>ニュウリョク</t>
    </rPh>
    <rPh sb="17" eb="19">
      <t>スウジ</t>
    </rPh>
    <phoneticPr fontId="5"/>
  </si>
  <si>
    <t>１．必須項目</t>
    <rPh sb="2" eb="4">
      <t>ヒッス</t>
    </rPh>
    <rPh sb="4" eb="6">
      <t>コウモク</t>
    </rPh>
    <phoneticPr fontId="5"/>
  </si>
  <si>
    <t>代表取締役　大臣　太郎</t>
    <rPh sb="0" eb="2">
      <t>ダイヒョウ</t>
    </rPh>
    <rPh sb="2" eb="5">
      <t>トリシマリヤク</t>
    </rPh>
    <rPh sb="6" eb="8">
      <t>ダイジン</t>
    </rPh>
    <rPh sb="9" eb="11">
      <t>タロウ</t>
    </rPh>
    <phoneticPr fontId="5"/>
  </si>
  <si>
    <t>京都府</t>
    <phoneticPr fontId="5"/>
  </si>
  <si>
    <t>申請（郵送）いただく日をプルダウンにて入力</t>
    <rPh sb="0" eb="2">
      <t>シンセイ</t>
    </rPh>
    <rPh sb="3" eb="5">
      <t>ユウソウ</t>
    </rPh>
    <rPh sb="10" eb="11">
      <t>ヒ</t>
    </rPh>
    <rPh sb="19" eb="21">
      <t>ニュウリョク</t>
    </rPh>
    <phoneticPr fontId="5"/>
  </si>
  <si>
    <t>合格証書に記載の合格年月日をプルダウンにて入力</t>
    <rPh sb="0" eb="4">
      <t>ゴウカクショウショ</t>
    </rPh>
    <rPh sb="5" eb="7">
      <t>キサイ</t>
    </rPh>
    <rPh sb="8" eb="10">
      <t>ゴウカク</t>
    </rPh>
    <rPh sb="10" eb="13">
      <t>ネンガッピ</t>
    </rPh>
    <phoneticPr fontId="5"/>
  </si>
  <si>
    <t>プルダウンにて入力</t>
    <phoneticPr fontId="5"/>
  </si>
  <si>
    <t>登録実務講習修了証に記載の修了日をプルダウンにて入力</t>
    <rPh sb="0" eb="6">
      <t>トウロクジツムコウシュウ</t>
    </rPh>
    <rPh sb="6" eb="9">
      <t>シュウリョウショウ</t>
    </rPh>
    <rPh sb="10" eb="12">
      <t>キサイ</t>
    </rPh>
    <rPh sb="13" eb="15">
      <t>シュウリョウ</t>
    </rPh>
    <rPh sb="15" eb="16">
      <t>ヒ</t>
    </rPh>
    <phoneticPr fontId="5"/>
  </si>
  <si>
    <t>営業</t>
    <rPh sb="0" eb="2">
      <t>エイギョウ</t>
    </rPh>
    <phoneticPr fontId="5"/>
  </si>
  <si>
    <t>◎業務に従事する宅地建物取引業に関する事項</t>
    <phoneticPr fontId="5"/>
  </si>
  <si>
    <t>項目</t>
    <phoneticPr fontId="5"/>
  </si>
  <si>
    <t>性別</t>
    <rPh sb="0" eb="2">
      <t>セイベツ</t>
    </rPh>
    <phoneticPr fontId="5"/>
  </si>
  <si>
    <t>性別</t>
    <rPh sb="0" eb="2">
      <t>セイベツ</t>
    </rPh>
    <phoneticPr fontId="5"/>
  </si>
  <si>
    <t>男性</t>
    <rPh sb="0" eb="2">
      <t>ダンセイ</t>
    </rPh>
    <phoneticPr fontId="5"/>
  </si>
  <si>
    <t>女性</t>
    <rPh sb="0" eb="2">
      <t>ジョセイ</t>
    </rPh>
    <phoneticPr fontId="5"/>
  </si>
  <si>
    <t>性別変換</t>
    <rPh sb="0" eb="2">
      <t>セイベツ</t>
    </rPh>
    <rPh sb="2" eb="4">
      <t>ヘンカン</t>
    </rPh>
    <phoneticPr fontId="5"/>
  </si>
  <si>
    <t>住所の都道府県</t>
    <rPh sb="0" eb="2">
      <t>ジュウショ</t>
    </rPh>
    <phoneticPr fontId="5"/>
  </si>
  <si>
    <t>住所の市郡区</t>
    <rPh sb="0" eb="2">
      <t>ジュウショ</t>
    </rPh>
    <phoneticPr fontId="5"/>
  </si>
  <si>
    <t>住所の区町村</t>
    <rPh sb="0" eb="2">
      <t>ジュウショ</t>
    </rPh>
    <phoneticPr fontId="5"/>
  </si>
  <si>
    <t>41文字目</t>
    <rPh sb="2" eb="5">
      <t>モジメ</t>
    </rPh>
    <phoneticPr fontId="5"/>
  </si>
  <si>
    <t>42文字目</t>
    <rPh sb="2" eb="5">
      <t>モジメ</t>
    </rPh>
    <phoneticPr fontId="5"/>
  </si>
  <si>
    <t>京都不動産株式会社</t>
    <rPh sb="0" eb="2">
      <t>キョウト</t>
    </rPh>
    <rPh sb="5" eb="9">
      <t>カブシキガイシャ</t>
    </rPh>
    <phoneticPr fontId="5"/>
  </si>
  <si>
    <t>京都府</t>
    <rPh sb="0" eb="3">
      <t>キョウトフ</t>
    </rPh>
    <phoneticPr fontId="5"/>
  </si>
  <si>
    <t>代表取締役　京都　太郎</t>
    <rPh sb="0" eb="2">
      <t>ダイヒョウ</t>
    </rPh>
    <rPh sb="2" eb="5">
      <t>トリシマリヤク</t>
    </rPh>
    <rPh sb="6" eb="8">
      <t>キョウト</t>
    </rPh>
    <rPh sb="9" eb="11">
      <t>タロウ</t>
    </rPh>
    <phoneticPr fontId="5"/>
  </si>
  <si>
    <t>東京都</t>
    <rPh sb="0" eb="3">
      <t>トウキョウト</t>
    </rPh>
    <phoneticPr fontId="5"/>
  </si>
  <si>
    <t>代表取締役　東京　太郎</t>
    <rPh sb="0" eb="2">
      <t>ダイヒョウ</t>
    </rPh>
    <rPh sb="2" eb="5">
      <t>トリシマリヤク</t>
    </rPh>
    <rPh sb="6" eb="8">
      <t>トウキョウ</t>
    </rPh>
    <rPh sb="9" eb="11">
      <t>タロウ</t>
    </rPh>
    <phoneticPr fontId="5"/>
  </si>
  <si>
    <t>一社目</t>
    <rPh sb="0" eb="1">
      <t>イチ</t>
    </rPh>
    <phoneticPr fontId="5"/>
  </si>
  <si>
    <t>実務経験先の商号又は名称</t>
    <rPh sb="0" eb="2">
      <t>ジツム</t>
    </rPh>
    <rPh sb="2" eb="4">
      <t>ケイケン</t>
    </rPh>
    <rPh sb="4" eb="5">
      <t>サキ</t>
    </rPh>
    <rPh sb="6" eb="8">
      <t>ショウゴウ</t>
    </rPh>
    <rPh sb="8" eb="9">
      <t>マタ</t>
    </rPh>
    <rPh sb="10" eb="12">
      <t>メイショウ</t>
    </rPh>
    <phoneticPr fontId="5"/>
  </si>
  <si>
    <t>実務経験先の免許権者</t>
    <rPh sb="6" eb="8">
      <t>メンキョ</t>
    </rPh>
    <phoneticPr fontId="5"/>
  </si>
  <si>
    <t>実務経験先の免許更新回数</t>
    <rPh sb="6" eb="8">
      <t>メンキョ</t>
    </rPh>
    <rPh sb="8" eb="10">
      <t>コウシン</t>
    </rPh>
    <rPh sb="10" eb="12">
      <t>カイスウ</t>
    </rPh>
    <phoneticPr fontId="5"/>
  </si>
  <si>
    <t>実務経験先の免許番号</t>
    <rPh sb="6" eb="8">
      <t>メンキョ</t>
    </rPh>
    <rPh sb="8" eb="10">
      <t>バンゴウ</t>
    </rPh>
    <phoneticPr fontId="5"/>
  </si>
  <si>
    <t>実務経験先の職務内容</t>
    <rPh sb="0" eb="10">
      <t>ショクムナイヨウ</t>
    </rPh>
    <phoneticPr fontId="5"/>
  </si>
  <si>
    <t>実務経験先の従業者証明書番号</t>
    <rPh sb="6" eb="9">
      <t>ジュウギョウシャ</t>
    </rPh>
    <rPh sb="9" eb="12">
      <t>ショウメイショ</t>
    </rPh>
    <rPh sb="12" eb="14">
      <t>バンゴウ</t>
    </rPh>
    <phoneticPr fontId="5"/>
  </si>
  <si>
    <t>申請日（郵送日）</t>
    <rPh sb="0" eb="3">
      <t>シンセイビ</t>
    </rPh>
    <rPh sb="4" eb="7">
      <t>ユウソウビ</t>
    </rPh>
    <phoneticPr fontId="5"/>
  </si>
  <si>
    <t>証明者の商号又は名称</t>
    <rPh sb="0" eb="3">
      <t>ショウメイシャ</t>
    </rPh>
    <rPh sb="4" eb="6">
      <t>ショウゴウ</t>
    </rPh>
    <rPh sb="6" eb="7">
      <t>マタ</t>
    </rPh>
    <rPh sb="8" eb="10">
      <t>メイショウ</t>
    </rPh>
    <phoneticPr fontId="5"/>
  </si>
  <si>
    <r>
      <t>実務経験先の商号又は名称　</t>
    </r>
    <r>
      <rPr>
        <sz val="10"/>
        <color rgb="FFFF0000"/>
        <rFont val="UD デジタル 教科書体 NP-B"/>
        <family val="1"/>
        <charset val="128"/>
      </rPr>
      <t>※（株）等の略称は不可</t>
    </r>
    <rPh sb="0" eb="2">
      <t>ジツム</t>
    </rPh>
    <rPh sb="2" eb="4">
      <t>ケイケン</t>
    </rPh>
    <rPh sb="4" eb="5">
      <t>サキ</t>
    </rPh>
    <phoneticPr fontId="5"/>
  </si>
  <si>
    <t>証明者の免許権者</t>
    <rPh sb="4" eb="6">
      <t>メンキョ</t>
    </rPh>
    <phoneticPr fontId="5"/>
  </si>
  <si>
    <t>証明者の免許更新回数</t>
    <rPh sb="4" eb="6">
      <t>メンキョ</t>
    </rPh>
    <rPh sb="6" eb="8">
      <t>コウシン</t>
    </rPh>
    <rPh sb="8" eb="10">
      <t>カイスウ</t>
    </rPh>
    <phoneticPr fontId="5"/>
  </si>
  <si>
    <t>証明者の免許番号</t>
    <rPh sb="4" eb="6">
      <t>メンキョ</t>
    </rPh>
    <rPh sb="6" eb="8">
      <t>バンゴウ</t>
    </rPh>
    <phoneticPr fontId="5"/>
  </si>
  <si>
    <t>証明者の代表者氏名</t>
    <rPh sb="4" eb="6">
      <t>ジュウジ</t>
    </rPh>
    <rPh sb="6" eb="7">
      <t>サキ</t>
    </rPh>
    <rPh sb="7" eb="9">
      <t>シメイ</t>
    </rPh>
    <phoneticPr fontId="5"/>
  </si>
  <si>
    <t>二社目</t>
    <rPh sb="0" eb="3">
      <t>ニシャメ</t>
    </rPh>
    <phoneticPr fontId="5"/>
  </si>
  <si>
    <t>三社目</t>
    <rPh sb="0" eb="3">
      <t>サンシャメ</t>
    </rPh>
    <phoneticPr fontId="5"/>
  </si>
  <si>
    <t>東京不動産株式会社</t>
    <rPh sb="0" eb="2">
      <t>トウキョウ</t>
    </rPh>
    <rPh sb="2" eb="5">
      <t>フドウサン</t>
    </rPh>
    <rPh sb="5" eb="9">
      <t>カブシキガイシャ</t>
    </rPh>
    <phoneticPr fontId="5"/>
  </si>
  <si>
    <t>実務経験の和暦</t>
    <rPh sb="0" eb="2">
      <t>ジツム</t>
    </rPh>
    <rPh sb="2" eb="4">
      <t>ケイケン</t>
    </rPh>
    <rPh sb="5" eb="7">
      <t>ワレキ</t>
    </rPh>
    <phoneticPr fontId="5"/>
  </si>
  <si>
    <t>大臣不動産株式会社</t>
    <rPh sb="0" eb="2">
      <t>ダイジン</t>
    </rPh>
    <rPh sb="2" eb="5">
      <t>フドウサン</t>
    </rPh>
    <rPh sb="5" eb="9">
      <t>カブシキガイシャ</t>
    </rPh>
    <phoneticPr fontId="5"/>
  </si>
  <si>
    <t>大臣不動産株式会社</t>
    <phoneticPr fontId="5"/>
  </si>
  <si>
    <t>一社目の実務経験先の商号又は名称</t>
    <rPh sb="0" eb="3">
      <t>イッシャメ</t>
    </rPh>
    <phoneticPr fontId="5"/>
  </si>
  <si>
    <t>一社目の実務経験先の免許権者</t>
    <phoneticPr fontId="5"/>
  </si>
  <si>
    <t>一社目の実務経験先の免許更新回数</t>
    <phoneticPr fontId="5"/>
  </si>
  <si>
    <t>一社目の実務経験先の職務内容</t>
    <rPh sb="0" eb="3">
      <t>イッシャメ</t>
    </rPh>
    <phoneticPr fontId="5"/>
  </si>
  <si>
    <t>先頭の「第」と、末尾の「号」は省略して入力</t>
    <rPh sb="0" eb="2">
      <t>セントウ</t>
    </rPh>
    <rPh sb="4" eb="5">
      <t>ダイ</t>
    </rPh>
    <rPh sb="8" eb="10">
      <t>マツビ</t>
    </rPh>
    <rPh sb="12" eb="13">
      <t>ゴウ</t>
    </rPh>
    <rPh sb="15" eb="17">
      <t>ショウリャク</t>
    </rPh>
    <rPh sb="19" eb="21">
      <t>ニュウリョク</t>
    </rPh>
    <phoneticPr fontId="5"/>
  </si>
  <si>
    <t>一社目の実務経験先の従業者証明書番号</t>
    <rPh sb="0" eb="3">
      <t>イッシャメ</t>
    </rPh>
    <phoneticPr fontId="5"/>
  </si>
  <si>
    <t>一社目の実務経験先の在職開始日</t>
    <phoneticPr fontId="5"/>
  </si>
  <si>
    <t>一社目の証明者の商号又は名称</t>
    <phoneticPr fontId="5"/>
  </si>
  <si>
    <t>一社目の証明者の代表者氏名</t>
    <phoneticPr fontId="5"/>
  </si>
  <si>
    <t>※姓と名の間にスペース（空白）を入力</t>
    <phoneticPr fontId="5"/>
  </si>
  <si>
    <t>一社目の証明者の免許権者</t>
    <phoneticPr fontId="5"/>
  </si>
  <si>
    <t>一社目の証明者の免許更新回数</t>
    <phoneticPr fontId="5"/>
  </si>
  <si>
    <t>二社目の実務経験先の商号又は名称</t>
    <rPh sb="0" eb="3">
      <t>ニシャメ</t>
    </rPh>
    <phoneticPr fontId="5"/>
  </si>
  <si>
    <t>二社目の実務経験先の免許権者</t>
    <rPh sb="0" eb="3">
      <t>ニシャメ</t>
    </rPh>
    <phoneticPr fontId="5"/>
  </si>
  <si>
    <t>二社目の実務経験先の免許更新回数</t>
    <rPh sb="0" eb="3">
      <t>ニシャメ</t>
    </rPh>
    <phoneticPr fontId="5"/>
  </si>
  <si>
    <t>二社目の実務経験先の職務内容</t>
    <rPh sb="0" eb="3">
      <t>ニシャメ</t>
    </rPh>
    <phoneticPr fontId="5"/>
  </si>
  <si>
    <t>二社目の実務経験先の従業者証明書番号</t>
    <phoneticPr fontId="5"/>
  </si>
  <si>
    <t>二社目の実務経験先の在職開始日</t>
    <rPh sb="0" eb="1">
      <t>ニ</t>
    </rPh>
    <phoneticPr fontId="5"/>
  </si>
  <si>
    <t>一社目の実務経験先の在職終了日</t>
    <rPh sb="12" eb="14">
      <t>シュウリョウ</t>
    </rPh>
    <rPh sb="14" eb="15">
      <t>ヒ</t>
    </rPh>
    <phoneticPr fontId="5"/>
  </si>
  <si>
    <t>二社目の実務経験先の在職終了日</t>
    <rPh sb="0" eb="1">
      <t>ニ</t>
    </rPh>
    <phoneticPr fontId="5"/>
  </si>
  <si>
    <t>本籍の都道府県</t>
    <rPh sb="0" eb="2">
      <t>ホンセキ</t>
    </rPh>
    <phoneticPr fontId="5"/>
  </si>
  <si>
    <t>本籍の市郡区</t>
    <phoneticPr fontId="5"/>
  </si>
  <si>
    <t>本籍の区町村</t>
    <phoneticPr fontId="5"/>
  </si>
  <si>
    <t>現在の氏名（漢字）</t>
    <rPh sb="0" eb="2">
      <t>ゲンザイ</t>
    </rPh>
    <rPh sb="3" eb="5">
      <t>シメイ</t>
    </rPh>
    <rPh sb="6" eb="8">
      <t>カンジ</t>
    </rPh>
    <phoneticPr fontId="5"/>
  </si>
  <si>
    <t>現在の氏名（フリガナ）</t>
    <rPh sb="0" eb="2">
      <t>ゲンザイ</t>
    </rPh>
    <rPh sb="3" eb="5">
      <t>シメイ</t>
    </rPh>
    <phoneticPr fontId="5"/>
  </si>
  <si>
    <t>登録実務講習の修了年月日</t>
    <rPh sb="0" eb="2">
      <t>トウロク</t>
    </rPh>
    <rPh sb="2" eb="4">
      <t>ジツム</t>
    </rPh>
    <rPh sb="4" eb="6">
      <t>コウシュウ</t>
    </rPh>
    <rPh sb="7" eb="9">
      <t>シュウリョウ</t>
    </rPh>
    <rPh sb="9" eb="12">
      <t>ネンガッピシュウリョウネンガッピ</t>
    </rPh>
    <phoneticPr fontId="5"/>
  </si>
  <si>
    <t>登録実務講習の修了年月日</t>
    <rPh sb="0" eb="2">
      <t>トウロク</t>
    </rPh>
    <rPh sb="2" eb="4">
      <t>ジツム</t>
    </rPh>
    <rPh sb="4" eb="6">
      <t>コウシュウ</t>
    </rPh>
    <phoneticPr fontId="5"/>
  </si>
  <si>
    <t>二社目の証明者の代表者氏名</t>
    <rPh sb="0" eb="3">
      <t>ニシャメ</t>
    </rPh>
    <phoneticPr fontId="5"/>
  </si>
  <si>
    <t>二社目の証明者の商号又は名称</t>
    <rPh sb="0" eb="3">
      <t>ニシャメ</t>
    </rPh>
    <phoneticPr fontId="5"/>
  </si>
  <si>
    <t>二社目の証明者の免許権者</t>
    <rPh sb="0" eb="3">
      <t>ニシャメ</t>
    </rPh>
    <phoneticPr fontId="5"/>
  </si>
  <si>
    <t>二社目の証明者の免許更新回数</t>
    <rPh sb="0" eb="3">
      <t>ニシャメ</t>
    </rPh>
    <phoneticPr fontId="5"/>
  </si>
  <si>
    <t>三社目の実務経験先の商号又は名称</t>
    <rPh sb="0" eb="3">
      <t>サンシャメ</t>
    </rPh>
    <phoneticPr fontId="5"/>
  </si>
  <si>
    <t>三社目の実務経験先の免許権者</t>
    <rPh sb="0" eb="3">
      <t>サンシャメ</t>
    </rPh>
    <phoneticPr fontId="5"/>
  </si>
  <si>
    <t>三社目の実務経験先の免許更新回数</t>
    <rPh sb="0" eb="3">
      <t>サンシャメ</t>
    </rPh>
    <phoneticPr fontId="5"/>
  </si>
  <si>
    <t>三社目の実務経験先の職務内容</t>
    <rPh sb="0" eb="3">
      <t>サンシャメ</t>
    </rPh>
    <phoneticPr fontId="5"/>
  </si>
  <si>
    <t>三社目の実務経験先の従業者証明書番号</t>
    <rPh sb="0" eb="3">
      <t>サンシャメ</t>
    </rPh>
    <phoneticPr fontId="5"/>
  </si>
  <si>
    <t>三社目の実務経験先の在職開始日</t>
    <rPh sb="0" eb="3">
      <t>サンシャメ</t>
    </rPh>
    <phoneticPr fontId="5"/>
  </si>
  <si>
    <t>三社目の実務経験先の在職終了日</t>
    <rPh sb="0" eb="3">
      <t>サンシャメ</t>
    </rPh>
    <phoneticPr fontId="5"/>
  </si>
  <si>
    <t>三社目の証明者の代表者氏名</t>
    <rPh sb="0" eb="3">
      <t>サンシャメ</t>
    </rPh>
    <phoneticPr fontId="5"/>
  </si>
  <si>
    <t>三社目の証明者の商号又は名称</t>
    <rPh sb="0" eb="3">
      <t>サンシャメ</t>
    </rPh>
    <phoneticPr fontId="5"/>
  </si>
  <si>
    <t>三社目の証明者の免許権者</t>
    <rPh sb="0" eb="3">
      <t>サンシャメ</t>
    </rPh>
    <phoneticPr fontId="5"/>
  </si>
  <si>
    <t>三社目の証明者の免許更新回数</t>
    <rPh sb="0" eb="3">
      <t>サンシャメ</t>
    </rPh>
    <phoneticPr fontId="5"/>
  </si>
  <si>
    <t>従事先の商号又は名称</t>
    <rPh sb="0" eb="3">
      <t>ジュウジサキ</t>
    </rPh>
    <rPh sb="4" eb="6">
      <t>ショウゴウ</t>
    </rPh>
    <rPh sb="6" eb="7">
      <t>マタ</t>
    </rPh>
    <rPh sb="8" eb="10">
      <t>メイショウ</t>
    </rPh>
    <phoneticPr fontId="5"/>
  </si>
  <si>
    <t>従事先の商号又は名称</t>
    <phoneticPr fontId="5"/>
  </si>
  <si>
    <t>従事先の免許権者</t>
    <phoneticPr fontId="5"/>
  </si>
  <si>
    <t>従事先の免許更新回数</t>
    <phoneticPr fontId="5"/>
  </si>
  <si>
    <t>１．男</t>
    <phoneticPr fontId="5"/>
  </si>
  <si>
    <t>２．女</t>
    <phoneticPr fontId="5"/>
  </si>
  <si>
    <t>開始日</t>
    <rPh sb="0" eb="2">
      <t>カイシ</t>
    </rPh>
    <rPh sb="2" eb="3">
      <t>ビ</t>
    </rPh>
    <phoneticPr fontId="5"/>
  </si>
  <si>
    <t>終了日</t>
    <rPh sb="0" eb="3">
      <t>シュウリョウビ</t>
    </rPh>
    <phoneticPr fontId="5"/>
  </si>
  <si>
    <t>日数</t>
    <rPh sb="0" eb="2">
      <t>ニッスウ</t>
    </rPh>
    <phoneticPr fontId="5"/>
  </si>
  <si>
    <t>一社目</t>
    <phoneticPr fontId="5"/>
  </si>
  <si>
    <t>二社目</t>
    <rPh sb="0" eb="1">
      <t>ニ</t>
    </rPh>
    <phoneticPr fontId="5"/>
  </si>
  <si>
    <t>三社目</t>
    <rPh sb="0" eb="1">
      <t>サン</t>
    </rPh>
    <phoneticPr fontId="5"/>
  </si>
  <si>
    <t>合　　計</t>
    <rPh sb="0" eb="1">
      <t>ゴウ</t>
    </rPh>
    <rPh sb="3" eb="4">
      <t>ケイ</t>
    </rPh>
    <phoneticPr fontId="5"/>
  </si>
  <si>
    <t>実務経験先</t>
    <rPh sb="0" eb="2">
      <t>ジツム</t>
    </rPh>
    <rPh sb="2" eb="4">
      <t>ケイケン</t>
    </rPh>
    <rPh sb="4" eb="5">
      <t>サキ</t>
    </rPh>
    <phoneticPr fontId="5"/>
  </si>
  <si>
    <t>月２桁目</t>
    <rPh sb="0" eb="1">
      <t>ツキ</t>
    </rPh>
    <rPh sb="2" eb="4">
      <t>ケタメ</t>
    </rPh>
    <phoneticPr fontId="5"/>
  </si>
  <si>
    <t>月１桁目</t>
    <rPh sb="0" eb="1">
      <t>ツキ</t>
    </rPh>
    <phoneticPr fontId="5"/>
  </si>
  <si>
    <t>実務経験の総年数</t>
    <rPh sb="0" eb="2">
      <t>ジツム</t>
    </rPh>
    <rPh sb="2" eb="4">
      <t>ケイケン</t>
    </rPh>
    <rPh sb="5" eb="8">
      <t>ソウネンスウ</t>
    </rPh>
    <phoneticPr fontId="5"/>
  </si>
  <si>
    <t>実務経験の総月間</t>
    <rPh sb="6" eb="8">
      <t>ゲッカン</t>
    </rPh>
    <phoneticPr fontId="5"/>
  </si>
  <si>
    <t>８桁目</t>
    <rPh sb="1" eb="3">
      <t>ケタメ</t>
    </rPh>
    <phoneticPr fontId="5"/>
  </si>
  <si>
    <t>７桁目</t>
    <rPh sb="1" eb="3">
      <t>ケタメ</t>
    </rPh>
    <phoneticPr fontId="5"/>
  </si>
  <si>
    <t>国土交通</t>
    <rPh sb="0" eb="2">
      <t>コクド</t>
    </rPh>
    <rPh sb="2" eb="4">
      <t>コウツウ</t>
    </rPh>
    <phoneticPr fontId="5"/>
  </si>
  <si>
    <t>免許権者</t>
    <rPh sb="0" eb="4">
      <t>メンキョケンジャ</t>
    </rPh>
    <phoneticPr fontId="5"/>
  </si>
  <si>
    <t>免許区分</t>
    <rPh sb="0" eb="2">
      <t>メンキョ</t>
    </rPh>
    <rPh sb="2" eb="4">
      <t>クブン</t>
    </rPh>
    <phoneticPr fontId="5"/>
  </si>
  <si>
    <t>回号</t>
    <rPh sb="0" eb="2">
      <t>カイゴウ</t>
    </rPh>
    <phoneticPr fontId="5"/>
  </si>
  <si>
    <t>免許番号</t>
    <rPh sb="0" eb="4">
      <t>メンキョバンゴウ</t>
    </rPh>
    <phoneticPr fontId="5"/>
  </si>
  <si>
    <t>一社目の実務経験先の免許証番号</t>
    <rPh sb="10" eb="13">
      <t>メンキョショウ</t>
    </rPh>
    <phoneticPr fontId="5"/>
  </si>
  <si>
    <t>一社目の証明者の免許証番号</t>
    <rPh sb="0" eb="3">
      <t>イッシャメ</t>
    </rPh>
    <phoneticPr fontId="5"/>
  </si>
  <si>
    <t>二社目の実務経験先の免許証番号</t>
    <rPh sb="0" eb="3">
      <t>ニシャメ</t>
    </rPh>
    <phoneticPr fontId="5"/>
  </si>
  <si>
    <t>二社目の証明者の免許証番号</t>
    <rPh sb="0" eb="3">
      <t>ニシャメ</t>
    </rPh>
    <phoneticPr fontId="5"/>
  </si>
  <si>
    <t>三社目の実務経験先の免許証番号</t>
    <rPh sb="0" eb="3">
      <t>サンシャメ</t>
    </rPh>
    <phoneticPr fontId="5"/>
  </si>
  <si>
    <t>三社目の証明者の免許証番号</t>
    <rPh sb="0" eb="3">
      <t>サンシャメ</t>
    </rPh>
    <phoneticPr fontId="5"/>
  </si>
  <si>
    <t>従事先の免許証番号</t>
    <phoneticPr fontId="5"/>
  </si>
  <si>
    <t>一社目の実務経験先の免許証番号</t>
    <rPh sb="0" eb="1">
      <t>イッ</t>
    </rPh>
    <rPh sb="1" eb="2">
      <t>シャ</t>
    </rPh>
    <rPh sb="2" eb="3">
      <t>メ</t>
    </rPh>
    <rPh sb="4" eb="6">
      <t>ジツム</t>
    </rPh>
    <rPh sb="6" eb="8">
      <t>ケイケン</t>
    </rPh>
    <rPh sb="8" eb="9">
      <t>サキ</t>
    </rPh>
    <rPh sb="10" eb="13">
      <t>メンキョショウ</t>
    </rPh>
    <rPh sb="13" eb="15">
      <t>バンゴウ</t>
    </rPh>
    <phoneticPr fontId="5"/>
  </si>
  <si>
    <t>二社目の実務経験先の免許証番号</t>
    <rPh sb="0" eb="3">
      <t>ニシャメ</t>
    </rPh>
    <rPh sb="4" eb="6">
      <t>ジツム</t>
    </rPh>
    <rPh sb="6" eb="8">
      <t>ケイケン</t>
    </rPh>
    <rPh sb="8" eb="9">
      <t>サキ</t>
    </rPh>
    <rPh sb="10" eb="13">
      <t>メンキョショウ</t>
    </rPh>
    <rPh sb="13" eb="15">
      <t>バンゴウ</t>
    </rPh>
    <phoneticPr fontId="5"/>
  </si>
  <si>
    <t>三社目の実務経験先の免許証番号</t>
    <rPh sb="0" eb="3">
      <t>サンシャメ</t>
    </rPh>
    <rPh sb="4" eb="6">
      <t>ジツム</t>
    </rPh>
    <rPh sb="6" eb="8">
      <t>ケイケン</t>
    </rPh>
    <rPh sb="8" eb="9">
      <t>サキ</t>
    </rPh>
    <rPh sb="10" eb="13">
      <t>メンキョショウ</t>
    </rPh>
    <rPh sb="13" eb="15">
      <t>バンゴウ</t>
    </rPh>
    <phoneticPr fontId="5"/>
  </si>
  <si>
    <t>年</t>
    <rPh sb="0" eb="1">
      <t>ネン</t>
    </rPh>
    <phoneticPr fontId="5"/>
  </si>
  <si>
    <t>月間</t>
    <rPh sb="0" eb="2">
      <t>ゲッカン</t>
    </rPh>
    <phoneticPr fontId="5"/>
  </si>
  <si>
    <t>在職日数</t>
    <rPh sb="0" eb="2">
      <t>ザイショク</t>
    </rPh>
    <rPh sb="2" eb="4">
      <t>ニッスウ</t>
    </rPh>
    <phoneticPr fontId="5"/>
  </si>
  <si>
    <t>一社目の在職期間</t>
    <rPh sb="6" eb="8">
      <t>キカン</t>
    </rPh>
    <phoneticPr fontId="5"/>
  </si>
  <si>
    <t>二社目の在職期間</t>
    <rPh sb="0" eb="3">
      <t>ニシャメ</t>
    </rPh>
    <phoneticPr fontId="5"/>
  </si>
  <si>
    <t>三社目の在職期間</t>
    <rPh sb="0" eb="3">
      <t>サンシャメ</t>
    </rPh>
    <phoneticPr fontId="5"/>
  </si>
  <si>
    <t>検算</t>
    <rPh sb="0" eb="2">
      <t>ケンザン</t>
    </rPh>
    <phoneticPr fontId="5"/>
  </si>
  <si>
    <t>旧姓併記　ヤマダ［タナカ］　ハナコ</t>
    <rPh sb="0" eb="2">
      <t>キュウセイ</t>
    </rPh>
    <rPh sb="2" eb="4">
      <t>ヘイキ</t>
    </rPh>
    <phoneticPr fontId="5"/>
  </si>
  <si>
    <t>旧姓併記　山田［田中］　花子</t>
    <rPh sb="0" eb="2">
      <t>キュウセイ</t>
    </rPh>
    <rPh sb="2" eb="4">
      <t>ヘイキ</t>
    </rPh>
    <rPh sb="5" eb="7">
      <t>ヤマダ</t>
    </rPh>
    <rPh sb="8" eb="10">
      <t>タナカ</t>
    </rPh>
    <rPh sb="12" eb="14">
      <t>ハナコ</t>
    </rPh>
    <phoneticPr fontId="5"/>
  </si>
  <si>
    <t>宅地建物取引士「資格登録」申請係　行</t>
    <phoneticPr fontId="5"/>
  </si>
  <si>
    <t>簡易書留</t>
    <rPh sb="0" eb="2">
      <t>カンイ</t>
    </rPh>
    <rPh sb="2" eb="4">
      <t>カキトメ</t>
    </rPh>
    <phoneticPr fontId="5"/>
  </si>
  <si>
    <t>ア</t>
    <phoneticPr fontId="15"/>
  </si>
  <si>
    <t>登録申請書（法令様式第５号）</t>
    <phoneticPr fontId="5"/>
  </si>
  <si>
    <t>イ</t>
    <phoneticPr fontId="15"/>
  </si>
  <si>
    <t>誓約書（法令様式第６号）</t>
    <phoneticPr fontId="5"/>
  </si>
  <si>
    <t>ウ</t>
    <phoneticPr fontId="15"/>
  </si>
  <si>
    <t>登記されていないことの証明書</t>
    <phoneticPr fontId="5"/>
  </si>
  <si>
    <t>エ</t>
    <phoneticPr fontId="15"/>
  </si>
  <si>
    <t>オ</t>
    <phoneticPr fontId="15"/>
  </si>
  <si>
    <t>住民票の抄本</t>
    <phoneticPr fontId="5"/>
  </si>
  <si>
    <t>カ</t>
    <phoneticPr fontId="15"/>
  </si>
  <si>
    <t>合格証書の写し</t>
    <phoneticPr fontId="5"/>
  </si>
  <si>
    <t>キ</t>
    <phoneticPr fontId="15"/>
  </si>
  <si>
    <t>登録資格を証する書面</t>
    <phoneticPr fontId="5"/>
  </si>
  <si>
    <t>ケ</t>
    <phoneticPr fontId="15"/>
  </si>
  <si>
    <t>コ</t>
    <phoneticPr fontId="15"/>
  </si>
  <si>
    <t>ク</t>
    <phoneticPr fontId="5"/>
  </si>
  <si>
    <r>
      <rPr>
        <sz val="14"/>
        <color rgb="FFFF0000"/>
        <rFont val="UD デジタル 教科書体 NP-B"/>
        <family val="1"/>
        <charset val="128"/>
      </rPr>
      <t>※ご送付の際は、必ず、以下の書類等を</t>
    </r>
    <r>
      <rPr>
        <u val="double"/>
        <sz val="14"/>
        <color rgb="FFFF0000"/>
        <rFont val="UD デジタル 教科書体 NP-B"/>
        <family val="1"/>
        <charset val="128"/>
      </rPr>
      <t>全て</t>
    </r>
    <r>
      <rPr>
        <sz val="14"/>
        <color rgb="FFFF0000"/>
        <rFont val="UD デジタル 教科書体 NP-B"/>
        <family val="1"/>
        <charset val="128"/>
      </rPr>
      <t>同封してください</t>
    </r>
    <rPh sb="2" eb="4">
      <t>ソウフ</t>
    </rPh>
    <rPh sb="5" eb="6">
      <t>サイ</t>
    </rPh>
    <phoneticPr fontId="5"/>
  </si>
  <si>
    <t>宅地建物取引士「資格登録」申請書類等送付先（宛名ラベル）</t>
    <rPh sb="13" eb="15">
      <t>シンセイ</t>
    </rPh>
    <rPh sb="17" eb="18">
      <t>ナド</t>
    </rPh>
    <rPh sb="18" eb="20">
      <t>ソウフ</t>
    </rPh>
    <rPh sb="20" eb="21">
      <t>サキ</t>
    </rPh>
    <rPh sb="22" eb="24">
      <t>アテナ</t>
    </rPh>
    <phoneticPr fontId="15"/>
  </si>
  <si>
    <t>※詳細は「宅地建物取引士資格登録の手続きについて」のWebページをご確認ください</t>
    <rPh sb="34" eb="36">
      <t>カクニン</t>
    </rPh>
    <phoneticPr fontId="15"/>
  </si>
  <si>
    <t>✓</t>
    <phoneticPr fontId="5"/>
  </si>
  <si>
    <t>返信用封筒（レターパックライト等）</t>
    <phoneticPr fontId="5"/>
  </si>
  <si>
    <t>代表取締役</t>
    <phoneticPr fontId="5"/>
  </si>
  <si>
    <r>
      <rPr>
        <sz val="18"/>
        <color theme="1"/>
        <rFont val="UD デジタル 教科書体 NP-R"/>
        <family val="1"/>
        <charset val="128"/>
      </rPr>
      <t>４．業務に従事する宅地建物取引業者に関する事項　</t>
    </r>
    <r>
      <rPr>
        <u val="double"/>
        <sz val="18"/>
        <color rgb="FFFF0000"/>
        <rFont val="UD デジタル 教科書体 NP-B"/>
        <family val="1"/>
        <charset val="128"/>
      </rPr>
      <t>※申請時に宅建業に従事している方のみ、</t>
    </r>
    <r>
      <rPr>
        <sz val="18"/>
        <rFont val="UD デジタル 教科書体 NP-R"/>
        <family val="1"/>
        <charset val="128"/>
      </rPr>
      <t>ご入力ください</t>
    </r>
    <rPh sb="15" eb="17">
      <t>ギョウシャ</t>
    </rPh>
    <rPh sb="25" eb="28">
      <t>シンセイジ</t>
    </rPh>
    <rPh sb="29" eb="31">
      <t>タッケン</t>
    </rPh>
    <rPh sb="31" eb="32">
      <t>ギョウ</t>
    </rPh>
    <rPh sb="33" eb="35">
      <t>ジュウジ</t>
    </rPh>
    <rPh sb="39" eb="40">
      <t>カタ</t>
    </rPh>
    <rPh sb="44" eb="46">
      <t>ニュウリョク</t>
    </rPh>
    <phoneticPr fontId="5"/>
  </si>
  <si>
    <r>
      <t>２．実務経験が２年以上</t>
    </r>
    <r>
      <rPr>
        <u val="double"/>
        <sz val="18"/>
        <color rgb="FFFF0000"/>
        <rFont val="UD デジタル 教科書体 NP-B"/>
        <family val="1"/>
        <charset val="128"/>
      </rPr>
      <t>ない</t>
    </r>
    <r>
      <rPr>
        <sz val="18"/>
        <color theme="1"/>
        <rFont val="UD デジタル 教科書体 NP-R"/>
        <family val="1"/>
        <charset val="128"/>
      </rPr>
      <t>方</t>
    </r>
    <r>
      <rPr>
        <sz val="18"/>
        <rFont val="UD デジタル 教科書体 NP-R"/>
        <family val="1"/>
        <charset val="128"/>
      </rPr>
      <t>　</t>
    </r>
    <r>
      <rPr>
        <u val="double"/>
        <sz val="18"/>
        <color rgb="FFFF0000"/>
        <rFont val="UD デジタル 教科書体 NP-B"/>
        <family val="1"/>
        <charset val="128"/>
      </rPr>
      <t>※登録実務講習修了者</t>
    </r>
    <rPh sb="2" eb="4">
      <t>ジツム</t>
    </rPh>
    <rPh sb="4" eb="6">
      <t>ケイケン</t>
    </rPh>
    <rPh sb="8" eb="9">
      <t>ネン</t>
    </rPh>
    <rPh sb="9" eb="11">
      <t>イジョウ</t>
    </rPh>
    <rPh sb="13" eb="14">
      <t>カタ</t>
    </rPh>
    <rPh sb="16" eb="22">
      <t>トウロクジツムコウシュウ</t>
    </rPh>
    <rPh sb="22" eb="24">
      <t>シュウリョウ</t>
    </rPh>
    <rPh sb="24" eb="25">
      <t>シャ</t>
    </rPh>
    <phoneticPr fontId="5"/>
  </si>
  <si>
    <r>
      <t>３．実務経験が２年以上</t>
    </r>
    <r>
      <rPr>
        <u val="double"/>
        <sz val="18"/>
        <color rgb="FFFF0000"/>
        <rFont val="UD デジタル 教科書体 NP-B"/>
        <family val="1"/>
        <charset val="128"/>
      </rPr>
      <t>ある</t>
    </r>
    <r>
      <rPr>
        <sz val="18"/>
        <rFont val="UD デジタル 教科書体 NP-R"/>
        <family val="1"/>
        <charset val="128"/>
      </rPr>
      <t>方　</t>
    </r>
    <r>
      <rPr>
        <u val="double"/>
        <sz val="18"/>
        <color rgb="FFFF0000"/>
        <rFont val="UD デジタル 教科書体 NP-B"/>
        <family val="1"/>
        <charset val="128"/>
      </rPr>
      <t>※登録実務講習修了者は入力不要</t>
    </r>
    <rPh sb="2" eb="4">
      <t>ジツム</t>
    </rPh>
    <rPh sb="4" eb="6">
      <t>ケイケン</t>
    </rPh>
    <rPh sb="8" eb="9">
      <t>ネン</t>
    </rPh>
    <rPh sb="9" eb="11">
      <t>イジョウ</t>
    </rPh>
    <rPh sb="13" eb="14">
      <t>カタ</t>
    </rPh>
    <rPh sb="16" eb="22">
      <t>トウロクジツムコウシュウ</t>
    </rPh>
    <rPh sb="22" eb="24">
      <t>シュウリョウ</t>
    </rPh>
    <rPh sb="24" eb="25">
      <t>シャ</t>
    </rPh>
    <rPh sb="26" eb="28">
      <t>ニュウリョク</t>
    </rPh>
    <rPh sb="28" eb="30">
      <t>フヨウ</t>
    </rPh>
    <phoneticPr fontId="5"/>
  </si>
  <si>
    <t>２．入力内容の確認</t>
    <rPh sb="2" eb="4">
      <t>ニュウリョク</t>
    </rPh>
    <rPh sb="4" eb="6">
      <t>ナイヨウ</t>
    </rPh>
    <rPh sb="7" eb="9">
      <t>カクニン</t>
    </rPh>
    <phoneticPr fontId="5"/>
  </si>
  <si>
    <r>
      <rPr>
        <sz val="10"/>
        <color rgb="FFFF0000"/>
        <rFont val="UD デジタル 教科書体 NP-B"/>
        <family val="1"/>
        <charset val="128"/>
      </rPr>
      <t>現在の</t>
    </r>
    <r>
      <rPr>
        <sz val="10"/>
        <rFont val="UD デジタル 教科書体 NP-R"/>
        <family val="1"/>
        <charset val="128"/>
      </rPr>
      <t>氏名</t>
    </r>
    <r>
      <rPr>
        <sz val="10"/>
        <color rgb="FFFF0000"/>
        <rFont val="UD デジタル 教科書体 NP-B"/>
        <family val="1"/>
        <charset val="128"/>
      </rPr>
      <t>【フリガナ】</t>
    </r>
    <rPh sb="0" eb="2">
      <t>ゲンザイ</t>
    </rPh>
    <rPh sb="3" eb="4">
      <t>シ</t>
    </rPh>
    <rPh sb="4" eb="5">
      <t>メイ</t>
    </rPh>
    <phoneticPr fontId="5"/>
  </si>
  <si>
    <r>
      <rPr>
        <sz val="10"/>
        <color rgb="FFFF0000"/>
        <rFont val="UD デジタル 教科書体 NP-B"/>
        <family val="1"/>
        <charset val="128"/>
      </rPr>
      <t>現在の</t>
    </r>
    <r>
      <rPr>
        <sz val="10"/>
        <rFont val="UD デジタル 教科書体 NP-R"/>
        <family val="1"/>
        <charset val="128"/>
      </rPr>
      <t>氏名</t>
    </r>
    <r>
      <rPr>
        <sz val="10"/>
        <color rgb="FFFF0000"/>
        <rFont val="UD デジタル 教科書体 NP-B"/>
        <family val="1"/>
        <charset val="128"/>
      </rPr>
      <t>【漢字】</t>
    </r>
    <rPh sb="0" eb="2">
      <t>ゲンザイ</t>
    </rPh>
    <rPh sb="3" eb="5">
      <t>シメイ</t>
    </rPh>
    <rPh sb="6" eb="8">
      <t>カンジ</t>
    </rPh>
    <phoneticPr fontId="5"/>
  </si>
  <si>
    <r>
      <t>封入の際に「</t>
    </r>
    <r>
      <rPr>
        <sz val="11"/>
        <color theme="1"/>
        <rFont val="Segoe UI Symbol"/>
        <family val="1"/>
      </rPr>
      <t>✓</t>
    </r>
    <r>
      <rPr>
        <sz val="11"/>
        <color theme="1"/>
        <rFont val="UD デジタル 教科書体 NP-R"/>
        <family val="1"/>
        <charset val="128"/>
      </rPr>
      <t>」（チェック）を入れて、漏れがないかをご確認ください</t>
    </r>
    <rPh sb="0" eb="2">
      <t>フウニュウ</t>
    </rPh>
    <rPh sb="3" eb="4">
      <t>サイ</t>
    </rPh>
    <rPh sb="15" eb="16">
      <t>イ</t>
    </rPh>
    <rPh sb="19" eb="20">
      <t>モ</t>
    </rPh>
    <rPh sb="27" eb="29">
      <t>カクニン</t>
    </rPh>
    <phoneticPr fontId="5"/>
  </si>
  <si>
    <t>画面下部の「１．入力画面」のシートを選択し、氏名や生年月日等を入力</t>
    <rPh sb="0" eb="2">
      <t>ガメン</t>
    </rPh>
    <rPh sb="2" eb="4">
      <t>カブ</t>
    </rPh>
    <rPh sb="8" eb="10">
      <t>ニュウリョク</t>
    </rPh>
    <rPh sb="10" eb="12">
      <t>ガメン</t>
    </rPh>
    <rPh sb="18" eb="20">
      <t>センタク</t>
    </rPh>
    <rPh sb="22" eb="24">
      <t>シメイ</t>
    </rPh>
    <rPh sb="25" eb="29">
      <t>セイネンガッピ</t>
    </rPh>
    <rPh sb="29" eb="30">
      <t>ナド</t>
    </rPh>
    <rPh sb="31" eb="33">
      <t>ニュウリョク</t>
    </rPh>
    <phoneticPr fontId="5"/>
  </si>
  <si>
    <t>「２．登録申請書」、「３．誓約書」及び「４．実務経験証明書」のシートを選択し、</t>
    <rPh sb="3" eb="5">
      <t>トウロク</t>
    </rPh>
    <rPh sb="5" eb="8">
      <t>シンセイショ</t>
    </rPh>
    <rPh sb="13" eb="16">
      <t>セイヤクショ</t>
    </rPh>
    <rPh sb="17" eb="18">
      <t>オヨ</t>
    </rPh>
    <rPh sb="22" eb="24">
      <t>ジツム</t>
    </rPh>
    <rPh sb="24" eb="26">
      <t>ケイケン</t>
    </rPh>
    <rPh sb="26" eb="29">
      <t>ショウメイショ</t>
    </rPh>
    <rPh sb="35" eb="37">
      <t>センタク</t>
    </rPh>
    <phoneticPr fontId="5"/>
  </si>
  <si>
    <t>　入力内容が正しく反映されているか、確認。 誤り等がなければ、印刷してください。</t>
    <phoneticPr fontId="5"/>
  </si>
  <si>
    <t>３．宛名ラベルの印刷と書類の封入</t>
    <rPh sb="2" eb="4">
      <t>アテナ</t>
    </rPh>
    <rPh sb="8" eb="10">
      <t>インサツ</t>
    </rPh>
    <rPh sb="11" eb="13">
      <t>ショルイ</t>
    </rPh>
    <rPh sb="14" eb="16">
      <t>フウニュウ</t>
    </rPh>
    <phoneticPr fontId="5"/>
  </si>
  <si>
    <t>者であることを誓約します。</t>
    <phoneticPr fontId="5"/>
  </si>
  <si>
    <r>
      <t>実務経験先の</t>
    </r>
    <r>
      <rPr>
        <sz val="10"/>
        <color rgb="FFFF0000"/>
        <rFont val="UD デジタル 教科書体 NP-B"/>
        <family val="1"/>
        <charset val="128"/>
      </rPr>
      <t>在職開始日</t>
    </r>
    <rPh sb="6" eb="8">
      <t>ザイショク</t>
    </rPh>
    <rPh sb="8" eb="10">
      <t>カイシ</t>
    </rPh>
    <rPh sb="10" eb="11">
      <t>ヒ</t>
    </rPh>
    <phoneticPr fontId="5"/>
  </si>
  <si>
    <r>
      <t>実務経験先の</t>
    </r>
    <r>
      <rPr>
        <sz val="10"/>
        <color rgb="FFFF0000"/>
        <rFont val="UD デジタル 教科書体 NP-B"/>
        <family val="1"/>
        <charset val="128"/>
      </rPr>
      <t>在職終了日</t>
    </r>
    <rPh sb="6" eb="8">
      <t>ザイショク</t>
    </rPh>
    <rPh sb="8" eb="10">
      <t>シュウリョウ</t>
    </rPh>
    <rPh sb="10" eb="11">
      <t>ヒ</t>
    </rPh>
    <phoneticPr fontId="5"/>
  </si>
  <si>
    <r>
      <t>「経理」や「事務」は</t>
    </r>
    <r>
      <rPr>
        <u val="double"/>
        <sz val="10"/>
        <color rgb="FFFF0000"/>
        <rFont val="UD デジタル 教科書体 NP-B"/>
        <family val="1"/>
        <charset val="128"/>
      </rPr>
      <t>宅建業の実務として認められません</t>
    </r>
    <rPh sb="19" eb="20">
      <t>ミト</t>
    </rPh>
    <phoneticPr fontId="5"/>
  </si>
  <si>
    <r>
      <t>実務経験先の免許番号　</t>
    </r>
    <r>
      <rPr>
        <sz val="10"/>
        <color rgb="FFFF0000"/>
        <rFont val="UD デジタル 教科書体 NP-B"/>
        <family val="1"/>
        <charset val="128"/>
      </rPr>
      <t>※先頭の０は省略</t>
    </r>
    <rPh sb="0" eb="2">
      <t>ジツム</t>
    </rPh>
    <rPh sb="2" eb="4">
      <t>ケイケン</t>
    </rPh>
    <rPh sb="4" eb="5">
      <t>サキ</t>
    </rPh>
    <phoneticPr fontId="5"/>
  </si>
  <si>
    <t>法人の場合は「代表取締役」等の肩書も入力</t>
    <rPh sb="0" eb="2">
      <t>ホウジン</t>
    </rPh>
    <rPh sb="3" eb="5">
      <t>バアイ</t>
    </rPh>
    <rPh sb="7" eb="12">
      <t>ダイヒョウトリシマリヤク</t>
    </rPh>
    <rPh sb="13" eb="14">
      <t>ナド</t>
    </rPh>
    <rPh sb="18" eb="20">
      <t>ニュウリョク</t>
    </rPh>
    <phoneticPr fontId="5"/>
  </si>
  <si>
    <r>
      <t>就職先の免許番号　</t>
    </r>
    <r>
      <rPr>
        <sz val="10"/>
        <color rgb="FFFF0000"/>
        <rFont val="UD デジタル 教科書体 NP-B"/>
        <family val="1"/>
        <charset val="128"/>
      </rPr>
      <t>※先頭の０は省略</t>
    </r>
    <rPh sb="0" eb="2">
      <t>シュウショク</t>
    </rPh>
    <phoneticPr fontId="5"/>
  </si>
  <si>
    <r>
      <t>従業者証明書の写し　</t>
    </r>
    <r>
      <rPr>
        <u val="double"/>
        <sz val="11"/>
        <color rgb="FFFF0000"/>
        <rFont val="UD デジタル 教科書体 NP-B"/>
        <family val="1"/>
        <charset val="128"/>
      </rPr>
      <t>※申請時に宅建業に従事されている方のみ</t>
    </r>
    <rPh sb="11" eb="14">
      <t>シンセイジ</t>
    </rPh>
    <rPh sb="15" eb="17">
      <t>タッケン</t>
    </rPh>
    <rPh sb="17" eb="18">
      <t>ギョウ</t>
    </rPh>
    <rPh sb="19" eb="21">
      <t>ジュウジ</t>
    </rPh>
    <rPh sb="26" eb="27">
      <t>カタ</t>
    </rPh>
    <phoneticPr fontId="5"/>
  </si>
  <si>
    <r>
      <t>戸籍抄本　</t>
    </r>
    <r>
      <rPr>
        <u val="double"/>
        <sz val="11"/>
        <color rgb="FFFF0000"/>
        <rFont val="UD デジタル 教科書体 NP-B"/>
        <family val="1"/>
        <charset val="128"/>
      </rPr>
      <t>※合格証書の氏名に変更があった場合のみ</t>
    </r>
    <phoneticPr fontId="5"/>
  </si>
  <si>
    <r>
      <t>身分証明書（身元証明書）　</t>
    </r>
    <r>
      <rPr>
        <u val="double"/>
        <sz val="11"/>
        <color rgb="FFFF0000"/>
        <rFont val="UD デジタル 教科書体 NP-B"/>
        <family val="1"/>
        <charset val="128"/>
      </rPr>
      <t>※本籍地の市区町村長が発行するもの</t>
    </r>
    <phoneticPr fontId="5"/>
  </si>
  <si>
    <t>〒</t>
    <phoneticPr fontId="5"/>
  </si>
  <si>
    <t>【送付先】</t>
    <rPh sb="1" eb="4">
      <t>ソウフサキ</t>
    </rPh>
    <phoneticPr fontId="5"/>
  </si>
  <si>
    <t>【差出人】</t>
    <rPh sb="1" eb="4">
      <t>サシダシニン</t>
    </rPh>
    <phoneticPr fontId="5"/>
  </si>
  <si>
    <t>(第二面）</t>
    <rPh sb="1" eb="2">
      <t>ダイ</t>
    </rPh>
    <rPh sb="2" eb="3">
      <t>ニ</t>
    </rPh>
    <rPh sb="3" eb="4">
      <t>メン</t>
    </rPh>
    <phoneticPr fontId="5"/>
  </si>
  <si>
    <t>納　付　済　証　欄</t>
    <rPh sb="0" eb="1">
      <t>オサメ</t>
    </rPh>
    <rPh sb="2" eb="3">
      <t>ツキ</t>
    </rPh>
    <rPh sb="4" eb="5">
      <t>スミ</t>
    </rPh>
    <rPh sb="6" eb="7">
      <t>ショウ</t>
    </rPh>
    <rPh sb="8" eb="9">
      <t>ラン</t>
    </rPh>
    <phoneticPr fontId="5"/>
  </si>
  <si>
    <t>サ</t>
    <phoneticPr fontId="5"/>
  </si>
  <si>
    <r>
      <t>納付済証　</t>
    </r>
    <r>
      <rPr>
        <u val="double"/>
        <sz val="11"/>
        <color rgb="FFFF0000"/>
        <rFont val="UD デジタル 教科書体 NP-B"/>
        <family val="1"/>
        <charset val="128"/>
      </rPr>
      <t>※登録申請書の裏面又は納付済証欄に貼付！</t>
    </r>
    <rPh sb="0" eb="2">
      <t>ノウフ</t>
    </rPh>
    <rPh sb="2" eb="3">
      <t>スミ</t>
    </rPh>
    <rPh sb="3" eb="4">
      <t>ショウ</t>
    </rPh>
    <rPh sb="6" eb="8">
      <t>トウロク</t>
    </rPh>
    <rPh sb="8" eb="11">
      <t>シンセイショ</t>
    </rPh>
    <rPh sb="12" eb="14">
      <t>リメン</t>
    </rPh>
    <rPh sb="14" eb="15">
      <t>マタ</t>
    </rPh>
    <rPh sb="16" eb="19">
      <t>ノウフズ</t>
    </rPh>
    <rPh sb="19" eb="20">
      <t>ショウ</t>
    </rPh>
    <rPh sb="20" eb="21">
      <t>ラン</t>
    </rPh>
    <rPh sb="22" eb="24">
      <t>チョウフ</t>
    </rPh>
    <phoneticPr fontId="5"/>
  </si>
  <si>
    <r>
      <rPr>
        <sz val="10"/>
        <color theme="1"/>
        <rFont val="UD デジタル 教科書体 NP-R"/>
        <family val="1"/>
        <charset val="128"/>
      </rPr>
      <t>市区町村</t>
    </r>
    <r>
      <rPr>
        <u val="double"/>
        <sz val="10"/>
        <color rgb="FFFF0000"/>
        <rFont val="UD デジタル 教科書体 NP-B"/>
        <family val="1"/>
        <charset val="128"/>
      </rPr>
      <t>以降の現本籍を身分証明書のとおり入力</t>
    </r>
    <rPh sb="0" eb="2">
      <t>シク</t>
    </rPh>
    <rPh sb="2" eb="4">
      <t>チョウソン</t>
    </rPh>
    <rPh sb="4" eb="6">
      <t>イコウ</t>
    </rPh>
    <rPh sb="7" eb="8">
      <t>ゲン</t>
    </rPh>
    <rPh sb="8" eb="10">
      <t>ホンセキ</t>
    </rPh>
    <rPh sb="11" eb="13">
      <t>ミブン</t>
    </rPh>
    <rPh sb="13" eb="16">
      <t>ショウメイショ</t>
    </rPh>
    <rPh sb="20" eb="22">
      <t>ニュウリョク</t>
    </rPh>
    <phoneticPr fontId="5"/>
  </si>
  <si>
    <r>
      <rPr>
        <u val="double"/>
        <sz val="10"/>
        <color rgb="FFFF0000"/>
        <rFont val="UD デジタル 教科書体 NP-B"/>
        <family val="1"/>
        <charset val="128"/>
      </rPr>
      <t>実務経験先と証明者が異なる場合のみ、</t>
    </r>
    <r>
      <rPr>
        <sz val="10"/>
        <color rgb="FFFF0000"/>
        <rFont val="UD デジタル 教科書体 NP-B"/>
        <family val="1"/>
        <charset val="128"/>
      </rPr>
      <t xml:space="preserve">入力してください
（空白の場合は、実務経験先の情報が自動入力されます）
</t>
    </r>
    <r>
      <rPr>
        <sz val="10"/>
        <color theme="1"/>
        <rFont val="UD デジタル 教科書体 NP-R"/>
        <family val="1"/>
        <charset val="128"/>
      </rPr>
      <t>※詳細は、実務経験証明書の「備考」欄をご確認ください</t>
    </r>
    <rPh sb="0" eb="2">
      <t>ジツム</t>
    </rPh>
    <rPh sb="2" eb="5">
      <t>ケイケンサキ</t>
    </rPh>
    <rPh sb="6" eb="9">
      <t>ショウメイシャ</t>
    </rPh>
    <rPh sb="10" eb="11">
      <t>コト</t>
    </rPh>
    <rPh sb="13" eb="15">
      <t>バアイ</t>
    </rPh>
    <rPh sb="18" eb="20">
      <t>ニュウリョク</t>
    </rPh>
    <rPh sb="28" eb="30">
      <t>クウハク</t>
    </rPh>
    <rPh sb="31" eb="33">
      <t>バアイ</t>
    </rPh>
    <rPh sb="35" eb="40">
      <t>ジツムケイケンサキ</t>
    </rPh>
    <rPh sb="41" eb="43">
      <t>ジョウホウ</t>
    </rPh>
    <rPh sb="44" eb="46">
      <t>ジドウ</t>
    </rPh>
    <rPh sb="46" eb="48">
      <t>ニュウリョク</t>
    </rPh>
    <rPh sb="55" eb="57">
      <t>ショウサイ</t>
    </rPh>
    <rPh sb="59" eb="66">
      <t>ジツムケイケンショウメイショ</t>
    </rPh>
    <rPh sb="68" eb="70">
      <t>ビコウ</t>
    </rPh>
    <rPh sb="71" eb="72">
      <t>ラン</t>
    </rPh>
    <rPh sb="74" eb="76">
      <t>カクニン</t>
    </rPh>
    <phoneticPr fontId="5"/>
  </si>
  <si>
    <r>
      <rPr>
        <u val="double"/>
        <sz val="10"/>
        <color rgb="FFFF0000"/>
        <rFont val="UD デジタル 教科書体 NP-B"/>
        <family val="1"/>
        <charset val="128"/>
      </rPr>
      <t>実務経験先と証明者が異なる場合のみ、</t>
    </r>
    <r>
      <rPr>
        <sz val="10"/>
        <color rgb="FFFF0000"/>
        <rFont val="UD デジタル 教科書体 NP-B"/>
        <family val="1"/>
        <charset val="128"/>
      </rPr>
      <t xml:space="preserve">入力してください
（空白の場合は、実務経験先の情報が自動入力されます）
</t>
    </r>
    <r>
      <rPr>
        <sz val="10"/>
        <color theme="1"/>
        <rFont val="UD デジタル 教科書体 NP-R"/>
        <family val="1"/>
        <charset val="128"/>
      </rPr>
      <t>※詳細は、実務経験証明書の「備考」欄をご確認ください</t>
    </r>
    <rPh sb="0" eb="2">
      <t>ジツム</t>
    </rPh>
    <rPh sb="2" eb="5">
      <t>ケイケンサキ</t>
    </rPh>
    <rPh sb="6" eb="9">
      <t>ショウメイシャ</t>
    </rPh>
    <rPh sb="10" eb="11">
      <t>コト</t>
    </rPh>
    <rPh sb="13" eb="15">
      <t>バアイ</t>
    </rPh>
    <rPh sb="18" eb="20">
      <t>ニュウリョク</t>
    </rPh>
    <rPh sb="55" eb="57">
      <t>ショウサイ</t>
    </rPh>
    <rPh sb="59" eb="66">
      <t>ジツムケイケンショウメイショ</t>
    </rPh>
    <rPh sb="68" eb="70">
      <t>ビコウ</t>
    </rPh>
    <rPh sb="71" eb="72">
      <t>ラン</t>
    </rPh>
    <rPh sb="74" eb="76">
      <t>カクニン</t>
    </rPh>
    <phoneticPr fontId="5"/>
  </si>
  <si>
    <t>日中、連絡可能な番号を入力</t>
    <rPh sb="0" eb="2">
      <t>ニッチュウ</t>
    </rPh>
    <rPh sb="3" eb="5">
      <t>レンラク</t>
    </rPh>
    <rPh sb="5" eb="7">
      <t>カノウ</t>
    </rPh>
    <rPh sb="8" eb="10">
      <t>バンゴウ</t>
    </rPh>
    <rPh sb="11" eb="13">
      <t>ニュウリョク</t>
    </rPh>
    <phoneticPr fontId="5"/>
  </si>
  <si>
    <t>　京都市上京区中立売通室町西入三丁町453-3</t>
    <rPh sb="1" eb="4">
      <t>キョウトシ</t>
    </rPh>
    <rPh sb="4" eb="7">
      <t>カミギョウク</t>
    </rPh>
    <rPh sb="7" eb="8">
      <t>ナカ</t>
    </rPh>
    <rPh sb="8" eb="9">
      <t>タチ</t>
    </rPh>
    <rPh sb="9" eb="10">
      <t>ウ</t>
    </rPh>
    <rPh sb="10" eb="11">
      <t>ツウ</t>
    </rPh>
    <rPh sb="11" eb="13">
      <t>ムロマチ</t>
    </rPh>
    <rPh sb="13" eb="14">
      <t>ニシ</t>
    </rPh>
    <rPh sb="14" eb="15">
      <t>イ</t>
    </rPh>
    <rPh sb="15" eb="16">
      <t>サン</t>
    </rPh>
    <rPh sb="16" eb="17">
      <t>テイ</t>
    </rPh>
    <rPh sb="17" eb="18">
      <t>マチ</t>
    </rPh>
    <phoneticPr fontId="15"/>
  </si>
  <si>
    <t>rhkK9ZmY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</si>
</sst>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&quot;日&quot;"/>
  </numFmts>
  <fonts count="4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UD デジタル 教科書体 NP-R"/>
      <family val="1"/>
      <charset val="128"/>
    </font>
    <font>
      <sz val="18"/>
      <name val="UD デジタル 教科書体 NP-R"/>
      <family val="1"/>
      <charset val="128"/>
    </font>
    <font>
      <u val="double"/>
      <sz val="18"/>
      <color rgb="FFFF0000"/>
      <name val="UD デジタル 教科書体 NP-B"/>
      <family val="1"/>
      <charset val="128"/>
    </font>
    <font>
      <sz val="10"/>
      <color rgb="FFFF0000"/>
      <name val="UD デジタル 教科書体 NP-B"/>
      <family val="1"/>
      <charset val="128"/>
    </font>
    <font>
      <u val="double"/>
      <sz val="10"/>
      <color rgb="FFFF0000"/>
      <name val="UD デジタル 教科書体 NP-B"/>
      <family val="1"/>
      <charset val="128"/>
    </font>
    <font>
      <sz val="10"/>
      <color theme="1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UD デジタル 教科書体 NP-R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9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8"/>
      <color rgb="FFFF0000"/>
      <name val="UD デジタル 教科書体 NP-R"/>
      <family val="1"/>
      <charset val="128"/>
    </font>
    <font>
      <sz val="8.5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  <font>
      <sz val="14"/>
      <color rgb="FFFF0000"/>
      <name val="UD デジタル 教科書体 NP-R"/>
      <family val="1"/>
      <charset val="128"/>
    </font>
    <font>
      <b/>
      <sz val="8"/>
      <color theme="1"/>
      <name val="UD デジタル 教科書体 NP-R"/>
      <family val="1"/>
      <charset val="128"/>
    </font>
    <font>
      <sz val="18"/>
      <color theme="1"/>
      <name val="UD デジタル 教科書体 NP-R"/>
      <family val="1"/>
      <charset val="128"/>
    </font>
    <font>
      <sz val="16"/>
      <color theme="1"/>
      <name val="UD デジタル 教科書体 NP-B"/>
      <family val="1"/>
      <charset val="128"/>
    </font>
    <font>
      <sz val="14"/>
      <color rgb="FFFF0000"/>
      <name val="UD デジタル 教科書体 NP-B"/>
      <family val="1"/>
      <charset val="128"/>
    </font>
    <font>
      <sz val="18"/>
      <name val="UD デジタル 教科書体 NP-B"/>
      <family val="1"/>
      <charset val="128"/>
    </font>
    <font>
      <sz val="12"/>
      <name val="UD デジタル 教科書体 NP-B"/>
      <family val="1"/>
      <charset val="128"/>
    </font>
    <font>
      <sz val="12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sz val="5"/>
      <name val="ＭＳ 明朝"/>
      <family val="1"/>
      <charset val="128"/>
    </font>
    <font>
      <sz val="8"/>
      <name val="ＭＳ 明朝"/>
      <family val="3"/>
      <charset val="128"/>
    </font>
    <font>
      <sz val="14"/>
      <name val="ＭＳ 明朝"/>
      <family val="1"/>
      <charset val="128"/>
    </font>
    <font>
      <u val="double"/>
      <sz val="14"/>
      <color rgb="FFFF0000"/>
      <name val="UD デジタル 教科書体 NP-B"/>
      <family val="1"/>
      <charset val="128"/>
    </font>
    <font>
      <sz val="14"/>
      <color theme="1"/>
      <name val="Segoe UI Symbol"/>
      <family val="1"/>
    </font>
    <font>
      <sz val="11"/>
      <color theme="1"/>
      <name val="Segoe UI Symbol"/>
      <family val="1"/>
    </font>
    <font>
      <sz val="11"/>
      <name val="ＭＳ 明朝"/>
      <family val="3"/>
      <charset val="128"/>
    </font>
    <font>
      <u val="double"/>
      <sz val="11"/>
      <color rgb="FFFF0000"/>
      <name val="UD デジタル 教科書体 NP-B"/>
      <family val="1"/>
      <charset val="128"/>
    </font>
    <font>
      <b/>
      <sz val="11"/>
      <color theme="1"/>
      <name val="UD デジタル 教科書体 NP-R"/>
      <family val="1"/>
      <charset val="128"/>
    </font>
    <font>
      <sz val="7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6">
    <xf numFmtId="0" fontId="0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36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176" fontId="6" fillId="0" borderId="8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0" borderId="0" xfId="0" quotePrefix="1" applyFont="1" applyAlignment="1">
      <alignment horizontal="left" vertical="center"/>
    </xf>
    <xf numFmtId="49" fontId="14" fillId="0" borderId="0" xfId="1" applyNumberFormat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2" borderId="0" xfId="1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center" vertical="center"/>
    </xf>
    <xf numFmtId="49" fontId="14" fillId="2" borderId="0" xfId="1" applyNumberFormat="1" applyFont="1" applyFill="1" applyAlignment="1">
      <alignment horizontal="center"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/>
    </xf>
    <xf numFmtId="0" fontId="6" fillId="5" borderId="15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5" borderId="3" xfId="0" applyFont="1" applyFill="1" applyBorder="1" applyAlignment="1" applyProtection="1">
      <alignment horizontal="right" vertical="center"/>
      <protection locked="0"/>
    </xf>
    <xf numFmtId="49" fontId="6" fillId="5" borderId="3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14" fillId="0" borderId="0" xfId="3" applyFont="1" applyAlignment="1">
      <alignment horizontal="centerContinuous" vertical="center"/>
    </xf>
    <xf numFmtId="0" fontId="14" fillId="0" borderId="0" xfId="3" applyFont="1">
      <alignment vertical="center"/>
    </xf>
    <xf numFmtId="0" fontId="14" fillId="0" borderId="20" xfId="3" applyFont="1" applyBorder="1">
      <alignment vertical="center"/>
    </xf>
    <xf numFmtId="0" fontId="14" fillId="0" borderId="21" xfId="3" applyFont="1" applyBorder="1">
      <alignment vertical="center"/>
    </xf>
    <xf numFmtId="0" fontId="14" fillId="0" borderId="22" xfId="3" applyFont="1" applyBorder="1">
      <alignment vertical="center"/>
    </xf>
    <xf numFmtId="0" fontId="14" fillId="0" borderId="23" xfId="3" applyFont="1" applyBorder="1">
      <alignment vertical="center"/>
    </xf>
    <xf numFmtId="0" fontId="14" fillId="0" borderId="26" xfId="3" applyFont="1" applyBorder="1">
      <alignment vertical="center"/>
    </xf>
    <xf numFmtId="0" fontId="14" fillId="0" borderId="27" xfId="3" applyFont="1" applyBorder="1">
      <alignment vertical="center"/>
    </xf>
    <xf numFmtId="0" fontId="14" fillId="0" borderId="29" xfId="3" applyFont="1" applyBorder="1">
      <alignment vertical="center"/>
    </xf>
    <xf numFmtId="0" fontId="11" fillId="0" borderId="0" xfId="3" applyFont="1" applyAlignment="1">
      <alignment horizontal="right"/>
    </xf>
    <xf numFmtId="0" fontId="6" fillId="0" borderId="0" xfId="0" applyFont="1" applyAlignment="1">
      <alignment horizontal="left" vertical="center" shrinkToFit="1"/>
    </xf>
    <xf numFmtId="0" fontId="30" fillId="0" borderId="0" xfId="3" applyFont="1" applyAlignment="1">
      <alignment horizontal="centerContinuous" vertical="top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centerContinuous" vertical="center"/>
    </xf>
    <xf numFmtId="0" fontId="32" fillId="0" borderId="0" xfId="0" applyFont="1" applyAlignment="1">
      <alignment horizontal="centerContinuous" vertical="top"/>
    </xf>
    <xf numFmtId="0" fontId="17" fillId="0" borderId="42" xfId="0" applyFont="1" applyBorder="1">
      <alignment vertical="center"/>
    </xf>
    <xf numFmtId="0" fontId="17" fillId="0" borderId="43" xfId="0" applyFont="1" applyBorder="1">
      <alignment vertical="center"/>
    </xf>
    <xf numFmtId="0" fontId="17" fillId="0" borderId="44" xfId="0" applyFont="1" applyBorder="1">
      <alignment vertical="center"/>
    </xf>
    <xf numFmtId="0" fontId="17" fillId="0" borderId="45" xfId="0" applyFont="1" applyBorder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 vertical="center"/>
    </xf>
    <xf numFmtId="0" fontId="17" fillId="0" borderId="46" xfId="0" applyFont="1" applyBorder="1" applyAlignment="1">
      <alignment horizontal="centerContinuous" vertical="center"/>
    </xf>
    <xf numFmtId="0" fontId="17" fillId="0" borderId="0" xfId="0" applyFont="1" applyAlignment="1">
      <alignment shrinkToFit="1"/>
    </xf>
    <xf numFmtId="0" fontId="17" fillId="0" borderId="0" xfId="0" applyFont="1" applyAlignment="1"/>
    <xf numFmtId="0" fontId="37" fillId="0" borderId="0" xfId="0" applyFont="1">
      <alignment vertical="center"/>
    </xf>
    <xf numFmtId="0" fontId="17" fillId="0" borderId="45" xfId="0" applyFont="1" applyBorder="1">
      <alignment vertical="center"/>
    </xf>
    <xf numFmtId="0" fontId="17" fillId="0" borderId="46" xfId="0" applyFont="1" applyBorder="1">
      <alignment vertical="center"/>
    </xf>
    <xf numFmtId="0" fontId="17" fillId="0" borderId="47" xfId="0" applyFont="1" applyBorder="1">
      <alignment vertical="center"/>
    </xf>
    <xf numFmtId="0" fontId="17" fillId="0" borderId="48" xfId="0" applyFont="1" applyBorder="1">
      <alignment vertical="center"/>
    </xf>
    <xf numFmtId="0" fontId="17" fillId="0" borderId="49" xfId="0" applyFont="1" applyBorder="1">
      <alignment vertical="center"/>
    </xf>
    <xf numFmtId="0" fontId="37" fillId="0" borderId="12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0" fillId="0" borderId="0" xfId="0" applyFont="1">
      <alignment vertical="center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0" fontId="6" fillId="5" borderId="15" xfId="0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distributed" vertical="center" justifyLastLine="1"/>
    </xf>
    <xf numFmtId="177" fontId="6" fillId="0" borderId="1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66" xfId="0" applyFont="1" applyBorder="1" applyAlignment="1">
      <alignment horizontal="distributed" vertical="center" justifyLastLine="1"/>
    </xf>
    <xf numFmtId="177" fontId="6" fillId="0" borderId="5" xfId="0" applyNumberFormat="1" applyFont="1" applyBorder="1" applyAlignment="1">
      <alignment horizontal="right" vertical="center"/>
    </xf>
    <xf numFmtId="177" fontId="6" fillId="0" borderId="66" xfId="0" applyNumberFormat="1" applyFont="1" applyBorder="1" applyAlignment="1">
      <alignment horizontal="right" vertical="center"/>
    </xf>
    <xf numFmtId="177" fontId="6" fillId="0" borderId="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6" xfId="0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0" fontId="22" fillId="0" borderId="0" xfId="5" applyFont="1">
      <alignment vertical="center"/>
    </xf>
    <xf numFmtId="0" fontId="11" fillId="0" borderId="0" xfId="5" applyFont="1">
      <alignment vertical="center"/>
    </xf>
    <xf numFmtId="0" fontId="14" fillId="0" borderId="0" xfId="5" applyFont="1">
      <alignment vertical="center"/>
    </xf>
    <xf numFmtId="0" fontId="14" fillId="0" borderId="0" xfId="5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6" fillId="0" borderId="0" xfId="3" applyFont="1">
      <alignment vertical="center"/>
    </xf>
    <xf numFmtId="0" fontId="28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1" fillId="0" borderId="0" xfId="3" applyFont="1">
      <alignment vertical="center"/>
    </xf>
    <xf numFmtId="0" fontId="22" fillId="0" borderId="0" xfId="3" applyFont="1">
      <alignment vertical="center"/>
    </xf>
    <xf numFmtId="0" fontId="11" fillId="0" borderId="0" xfId="3" applyFont="1" applyAlignment="1">
      <alignment horizontal="right" vertical="center"/>
    </xf>
    <xf numFmtId="0" fontId="23" fillId="0" borderId="0" xfId="3" applyFont="1" applyAlignment="1">
      <alignment horizontal="left" vertical="center"/>
    </xf>
    <xf numFmtId="0" fontId="22" fillId="0" borderId="0" xfId="3" applyFont="1" applyAlignment="1">
      <alignment horizontal="center" vertical="center"/>
    </xf>
    <xf numFmtId="0" fontId="24" fillId="0" borderId="0" xfId="3" applyFont="1">
      <alignment vertical="center"/>
    </xf>
    <xf numFmtId="0" fontId="24" fillId="0" borderId="0" xfId="3" applyFont="1" applyAlignment="1">
      <alignment horizontal="center" vertical="center"/>
    </xf>
    <xf numFmtId="0" fontId="25" fillId="0" borderId="0" xfId="3" applyFont="1" applyAlignment="1">
      <alignment horizontal="right" vertical="center"/>
    </xf>
    <xf numFmtId="0" fontId="27" fillId="0" borderId="0" xfId="3" applyFont="1" applyAlignment="1">
      <alignment horizontal="center" vertical="center"/>
    </xf>
    <xf numFmtId="0" fontId="26" fillId="0" borderId="0" xfId="3" applyFont="1" applyAlignment="1">
      <alignment horizontal="centerContinuous" vertical="center"/>
    </xf>
    <xf numFmtId="0" fontId="14" fillId="0" borderId="24" xfId="3" applyFont="1" applyBorder="1">
      <alignment vertical="center"/>
    </xf>
    <xf numFmtId="0" fontId="11" fillId="0" borderId="25" xfId="3" applyFont="1" applyBorder="1">
      <alignment vertical="center"/>
    </xf>
    <xf numFmtId="0" fontId="22" fillId="0" borderId="25" xfId="3" applyFont="1" applyBorder="1">
      <alignment vertical="center"/>
    </xf>
    <xf numFmtId="0" fontId="11" fillId="0" borderId="25" xfId="3" applyFont="1" applyBorder="1" applyAlignment="1">
      <alignment horizontal="right" vertical="center"/>
    </xf>
    <xf numFmtId="0" fontId="22" fillId="0" borderId="25" xfId="3" applyFont="1" applyBorder="1" applyAlignment="1">
      <alignment horizontal="center" vertical="center"/>
    </xf>
    <xf numFmtId="0" fontId="11" fillId="0" borderId="25" xfId="3" applyFont="1" applyBorder="1" applyAlignment="1">
      <alignment horizontal="centerContinuous" vertical="center"/>
    </xf>
    <xf numFmtId="0" fontId="11" fillId="0" borderId="27" xfId="3" applyFont="1" applyBorder="1" applyAlignment="1">
      <alignment horizontal="center" vertical="center"/>
    </xf>
    <xf numFmtId="0" fontId="11" fillId="0" borderId="28" xfId="3" applyFont="1" applyBorder="1" applyAlignment="1">
      <alignment horizontal="centerContinuous" vertical="center"/>
    </xf>
    <xf numFmtId="0" fontId="25" fillId="0" borderId="29" xfId="3" applyFont="1" applyBorder="1" applyAlignment="1">
      <alignment horizontal="right" vertical="center"/>
    </xf>
    <xf numFmtId="0" fontId="26" fillId="0" borderId="29" xfId="3" applyFont="1" applyBorder="1">
      <alignment vertical="center"/>
    </xf>
    <xf numFmtId="0" fontId="26" fillId="0" borderId="29" xfId="3" applyFont="1" applyBorder="1" applyAlignment="1">
      <alignment horizontal="right" vertical="center"/>
    </xf>
    <xf numFmtId="0" fontId="28" fillId="0" borderId="29" xfId="3" applyFont="1" applyBorder="1" applyAlignment="1">
      <alignment horizontal="center" vertical="center"/>
    </xf>
    <xf numFmtId="0" fontId="42" fillId="0" borderId="0" xfId="3" applyFont="1" applyAlignment="1">
      <alignment horizontal="centerContinuous" vertical="center"/>
    </xf>
    <xf numFmtId="0" fontId="35" fillId="0" borderId="0" xfId="3" applyFont="1" applyAlignment="1">
      <alignment horizontal="centerContinuous" vertical="center"/>
    </xf>
    <xf numFmtId="0" fontId="43" fillId="0" borderId="0" xfId="3" applyFont="1" applyAlignment="1">
      <alignment horizontal="center" vertical="center"/>
    </xf>
    <xf numFmtId="0" fontId="14" fillId="0" borderId="0" xfId="3" applyFont="1" applyAlignment="1">
      <alignment horizontal="left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Continuous" vertical="center"/>
    </xf>
    <xf numFmtId="0" fontId="6" fillId="8" borderId="15" xfId="0" applyFont="1" applyFill="1" applyBorder="1" applyAlignment="1">
      <alignment horizontal="centerContinuous" vertical="center"/>
    </xf>
    <xf numFmtId="0" fontId="6" fillId="8" borderId="2" xfId="0" applyFont="1" applyFill="1" applyBorder="1" applyAlignment="1">
      <alignment horizontal="centerContinuous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Continuous" vertical="center"/>
    </xf>
    <xf numFmtId="0" fontId="6" fillId="8" borderId="10" xfId="0" applyFont="1" applyFill="1" applyBorder="1" applyAlignment="1">
      <alignment horizontal="centerContinuous" vertical="center"/>
    </xf>
    <xf numFmtId="0" fontId="6" fillId="8" borderId="7" xfId="0" applyFont="1" applyFill="1" applyBorder="1" applyAlignment="1">
      <alignment horizontal="centerContinuous" vertical="center"/>
    </xf>
    <xf numFmtId="0" fontId="14" fillId="0" borderId="1" xfId="5" applyFont="1" applyBorder="1" applyAlignment="1">
      <alignment horizontal="center" vertical="center"/>
    </xf>
    <xf numFmtId="0" fontId="14" fillId="0" borderId="1" xfId="5" applyFont="1" applyBorder="1">
      <alignment vertical="center"/>
    </xf>
    <xf numFmtId="0" fontId="14" fillId="0" borderId="70" xfId="3" applyFont="1" applyBorder="1">
      <alignment vertical="center"/>
    </xf>
    <xf numFmtId="0" fontId="14" fillId="0" borderId="12" xfId="3" applyFont="1" applyBorder="1">
      <alignment vertical="center"/>
    </xf>
    <xf numFmtId="0" fontId="42" fillId="0" borderId="12" xfId="3" applyFont="1" applyBorder="1" applyAlignment="1">
      <alignment horizontal="centerContinuous" vertical="center"/>
    </xf>
    <xf numFmtId="0" fontId="14" fillId="0" borderId="12" xfId="3" applyFont="1" applyBorder="1" applyAlignment="1">
      <alignment horizontal="centerContinuous" vertical="center"/>
    </xf>
    <xf numFmtId="0" fontId="14" fillId="0" borderId="71" xfId="3" applyFont="1" applyBorder="1">
      <alignment vertical="center"/>
    </xf>
    <xf numFmtId="0" fontId="14" fillId="0" borderId="72" xfId="3" applyFont="1" applyBorder="1">
      <alignment vertical="center"/>
    </xf>
    <xf numFmtId="0" fontId="14" fillId="0" borderId="13" xfId="3" applyFont="1" applyBorder="1">
      <alignment vertical="center"/>
    </xf>
    <xf numFmtId="0" fontId="14" fillId="0" borderId="13" xfId="3" applyFont="1" applyBorder="1" applyAlignment="1">
      <alignment horizontal="centerContinuous" vertical="center"/>
    </xf>
    <xf numFmtId="0" fontId="14" fillId="0" borderId="73" xfId="3" applyFont="1" applyBorder="1">
      <alignment vertical="center"/>
    </xf>
    <xf numFmtId="0" fontId="19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16" fillId="0" borderId="9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12" xfId="0" applyFont="1" applyBorder="1">
      <alignment vertical="center"/>
    </xf>
    <xf numFmtId="0" fontId="16" fillId="0" borderId="6" xfId="0" applyFont="1" applyBorder="1">
      <alignment vertical="center"/>
    </xf>
    <xf numFmtId="0" fontId="16" fillId="0" borderId="14" xfId="0" applyFont="1" applyBorder="1">
      <alignment vertical="center"/>
    </xf>
    <xf numFmtId="0" fontId="16" fillId="0" borderId="7" xfId="0" applyFont="1" applyBorder="1">
      <alignment vertical="center"/>
    </xf>
    <xf numFmtId="0" fontId="16" fillId="0" borderId="13" xfId="0" applyFont="1" applyBorder="1">
      <alignment vertical="center"/>
    </xf>
    <xf numFmtId="0" fontId="21" fillId="0" borderId="13" xfId="0" applyFont="1" applyBorder="1">
      <alignment vertical="center"/>
    </xf>
    <xf numFmtId="0" fontId="45" fillId="0" borderId="0" xfId="0" applyFont="1">
      <alignment vertical="center"/>
    </xf>
    <xf numFmtId="0" fontId="16" fillId="0" borderId="4" xfId="0" applyFont="1" applyBorder="1">
      <alignment vertical="center"/>
    </xf>
    <xf numFmtId="0" fontId="14" fillId="0" borderId="0" xfId="3" applyFont="1" applyAlignment="1">
      <alignment vertical="center" wrapText="1"/>
    </xf>
    <xf numFmtId="0" fontId="47" fillId="0" borderId="0" xfId="3" applyFont="1" applyAlignment="1">
      <alignment horizontal="center" vertical="center"/>
    </xf>
    <xf numFmtId="0" fontId="14" fillId="0" borderId="52" xfId="3" applyFont="1" applyBorder="1">
      <alignment vertical="center"/>
    </xf>
    <xf numFmtId="0" fontId="14" fillId="0" borderId="99" xfId="3" applyFont="1" applyBorder="1">
      <alignment vertical="center"/>
    </xf>
    <xf numFmtId="0" fontId="14" fillId="0" borderId="100" xfId="3" applyFont="1" applyBorder="1">
      <alignment vertical="center"/>
    </xf>
    <xf numFmtId="0" fontId="47" fillId="0" borderId="100" xfId="3" applyFont="1" applyBorder="1">
      <alignment vertical="center"/>
    </xf>
    <xf numFmtId="0" fontId="14" fillId="0" borderId="101" xfId="3" applyFont="1" applyBorder="1">
      <alignment vertical="center"/>
    </xf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horizontal="left" vertical="center"/>
    </xf>
    <xf numFmtId="0" fontId="11" fillId="0" borderId="0" xfId="3" applyFont="1" applyAlignment="1">
      <alignment vertical="center" wrapText="1"/>
    </xf>
    <xf numFmtId="0" fontId="14" fillId="0" borderId="52" xfId="3" applyFont="1" applyBorder="1" applyAlignment="1">
      <alignment vertical="center" wrapText="1"/>
    </xf>
    <xf numFmtId="0" fontId="14" fillId="0" borderId="102" xfId="3" applyFont="1" applyBorder="1">
      <alignment vertical="center"/>
    </xf>
    <xf numFmtId="0" fontId="11" fillId="0" borderId="52" xfId="3" applyFont="1" applyBorder="1" applyAlignment="1">
      <alignment horizontal="right" vertical="center"/>
    </xf>
    <xf numFmtId="0" fontId="14" fillId="0" borderId="0" xfId="3" applyFont="1" applyAlignment="1">
      <alignment horizontal="right" vertical="center"/>
    </xf>
    <xf numFmtId="0" fontId="11" fillId="0" borderId="51" xfId="3" applyFont="1" applyBorder="1">
      <alignment vertical="center"/>
    </xf>
    <xf numFmtId="0" fontId="11" fillId="0" borderId="51" xfId="3" applyFont="1" applyBorder="1" applyAlignment="1">
      <alignment vertical="center" wrapText="1"/>
    </xf>
    <xf numFmtId="0" fontId="19" fillId="0" borderId="0" xfId="0" applyFont="1">
      <alignment vertical="center"/>
    </xf>
    <xf numFmtId="0" fontId="43" fillId="0" borderId="1" xfId="3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21" fillId="0" borderId="105" xfId="0" applyFont="1" applyBorder="1">
      <alignment vertical="center"/>
    </xf>
    <xf numFmtId="0" fontId="21" fillId="0" borderId="106" xfId="0" applyFont="1" applyBorder="1">
      <alignment vertical="center"/>
    </xf>
    <xf numFmtId="0" fontId="21" fillId="0" borderId="107" xfId="0" applyFont="1" applyBorder="1">
      <alignment vertical="center"/>
    </xf>
    <xf numFmtId="0" fontId="21" fillId="0" borderId="108" xfId="0" applyFont="1" applyBorder="1">
      <alignment vertical="center"/>
    </xf>
    <xf numFmtId="0" fontId="21" fillId="0" borderId="109" xfId="0" applyFont="1" applyBorder="1">
      <alignment vertical="center"/>
    </xf>
    <xf numFmtId="0" fontId="16" fillId="0" borderId="108" xfId="0" applyFont="1" applyBorder="1">
      <alignment vertical="center"/>
    </xf>
    <xf numFmtId="0" fontId="16" fillId="0" borderId="109" xfId="0" applyFont="1" applyBorder="1">
      <alignment vertical="center"/>
    </xf>
    <xf numFmtId="0" fontId="16" fillId="0" borderId="110" xfId="0" applyFont="1" applyBorder="1">
      <alignment vertical="center"/>
    </xf>
    <xf numFmtId="0" fontId="16" fillId="0" borderId="111" xfId="0" applyFont="1" applyBorder="1">
      <alignment vertical="center"/>
    </xf>
    <xf numFmtId="0" fontId="16" fillId="0" borderId="11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5" borderId="2" xfId="0" applyFont="1" applyFill="1" applyBorder="1" applyAlignment="1" applyProtection="1">
      <alignment horizontal="left" vertical="center" shrinkToFit="1"/>
      <protection locked="0"/>
    </xf>
    <xf numFmtId="0" fontId="6" fillId="5" borderId="1" xfId="0" applyFont="1" applyFill="1" applyBorder="1" applyAlignment="1" applyProtection="1">
      <alignment horizontal="left" vertical="center" shrinkToFit="1"/>
      <protection locked="0"/>
    </xf>
    <xf numFmtId="0" fontId="6" fillId="4" borderId="8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5" borderId="2" xfId="0" applyFont="1" applyFill="1" applyBorder="1" applyAlignment="1" applyProtection="1">
      <alignment horizontal="left" vertical="center"/>
      <protection locked="0"/>
    </xf>
    <xf numFmtId="0" fontId="6" fillId="5" borderId="1" xfId="0" applyFont="1" applyFill="1" applyBorder="1" applyAlignment="1" applyProtection="1">
      <alignment horizontal="left" vertical="center"/>
      <protection locked="0"/>
    </xf>
    <xf numFmtId="0" fontId="6" fillId="5" borderId="3" xfId="0" applyFont="1" applyFill="1" applyBorder="1" applyAlignment="1" applyProtection="1">
      <alignment horizontal="left" vertical="center" shrinkToFit="1"/>
      <protection locked="0"/>
    </xf>
    <xf numFmtId="0" fontId="6" fillId="5" borderId="15" xfId="0" applyFont="1" applyFill="1" applyBorder="1" applyAlignment="1" applyProtection="1">
      <alignment horizontal="left" vertical="center" shrinkToFit="1"/>
      <protection locked="0"/>
    </xf>
    <xf numFmtId="0" fontId="6" fillId="8" borderId="3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left" vertical="center"/>
      <protection locked="0"/>
    </xf>
    <xf numFmtId="0" fontId="6" fillId="5" borderId="15" xfId="0" applyFont="1" applyFill="1" applyBorder="1" applyAlignment="1" applyProtection="1">
      <alignment horizontal="left" vertical="center"/>
      <protection locked="0"/>
    </xf>
    <xf numFmtId="0" fontId="6" fillId="8" borderId="9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 applyProtection="1">
      <alignment horizontal="left" vertical="center" shrinkToFit="1"/>
      <protection locked="0"/>
    </xf>
    <xf numFmtId="49" fontId="6" fillId="5" borderId="1" xfId="0" applyNumberFormat="1" applyFont="1" applyFill="1" applyBorder="1" applyAlignment="1" applyProtection="1">
      <alignment horizontal="left" vertical="center" shrinkToFit="1"/>
      <protection locked="0"/>
    </xf>
    <xf numFmtId="0" fontId="6" fillId="7" borderId="8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6" fillId="5" borderId="6" xfId="0" applyNumberFormat="1" applyFont="1" applyFill="1" applyBorder="1" applyAlignment="1" applyProtection="1">
      <alignment horizontal="left" vertical="center"/>
      <protection locked="0"/>
    </xf>
    <xf numFmtId="49" fontId="6" fillId="5" borderId="14" xfId="0" applyNumberFormat="1" applyFont="1" applyFill="1" applyBorder="1" applyAlignment="1" applyProtection="1">
      <alignment horizontal="left" vertical="center"/>
      <protection locked="0"/>
    </xf>
    <xf numFmtId="49" fontId="6" fillId="5" borderId="4" xfId="0" applyNumberFormat="1" applyFont="1" applyFill="1" applyBorder="1" applyAlignment="1" applyProtection="1">
      <alignment horizontal="left" vertical="center"/>
      <protection locked="0"/>
    </xf>
    <xf numFmtId="49" fontId="6" fillId="5" borderId="3" xfId="0" applyNumberFormat="1" applyFont="1" applyFill="1" applyBorder="1" applyAlignment="1" applyProtection="1">
      <alignment horizontal="left" vertical="center"/>
      <protection locked="0"/>
    </xf>
    <xf numFmtId="49" fontId="6" fillId="5" borderId="15" xfId="0" applyNumberFormat="1" applyFont="1" applyFill="1" applyBorder="1" applyAlignment="1" applyProtection="1">
      <alignment horizontal="left" vertical="center"/>
      <protection locked="0"/>
    </xf>
    <xf numFmtId="49" fontId="6" fillId="5" borderId="2" xfId="0" applyNumberFormat="1" applyFont="1" applyFill="1" applyBorder="1" applyAlignment="1" applyProtection="1">
      <alignment horizontal="left" vertical="center"/>
      <protection locked="0"/>
    </xf>
    <xf numFmtId="49" fontId="6" fillId="5" borderId="15" xfId="0" applyNumberFormat="1" applyFont="1" applyFill="1" applyBorder="1" applyAlignment="1" applyProtection="1">
      <alignment horizontal="center" vertical="center"/>
      <protection locked="0"/>
    </xf>
    <xf numFmtId="49" fontId="6" fillId="5" borderId="3" xfId="0" applyNumberFormat="1" applyFont="1" applyFill="1" applyBorder="1" applyAlignment="1" applyProtection="1">
      <alignment horizontal="left" vertical="center" shrinkToFit="1"/>
      <protection locked="0"/>
    </xf>
    <xf numFmtId="49" fontId="6" fillId="5" borderId="15" xfId="0" applyNumberFormat="1" applyFont="1" applyFill="1" applyBorder="1" applyAlignment="1" applyProtection="1">
      <alignment horizontal="left" vertical="center" shrinkToFit="1"/>
      <protection locked="0"/>
    </xf>
    <xf numFmtId="0" fontId="9" fillId="4" borderId="8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9" fillId="7" borderId="8" xfId="0" applyFont="1" applyFill="1" applyBorder="1" applyAlignment="1">
      <alignment horizontal="left" vertical="center" wrapText="1"/>
    </xf>
    <xf numFmtId="0" fontId="9" fillId="7" borderId="11" xfId="0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vertical="center"/>
    </xf>
    <xf numFmtId="0" fontId="9" fillId="6" borderId="8" xfId="0" applyFont="1" applyFill="1" applyBorder="1" applyAlignment="1">
      <alignment horizontal="left" vertical="center" wrapText="1"/>
    </xf>
    <xf numFmtId="0" fontId="9" fillId="6" borderId="11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center"/>
    </xf>
    <xf numFmtId="0" fontId="19" fillId="0" borderId="1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3" xfId="0" applyFont="1" applyBorder="1" applyAlignment="1">
      <alignment horizontal="right" vertical="center"/>
    </xf>
    <xf numFmtId="0" fontId="17" fillId="0" borderId="15" xfId="0" applyFont="1" applyBorder="1" applyAlignment="1">
      <alignment horizontal="right" vertical="center"/>
    </xf>
    <xf numFmtId="0" fontId="17" fillId="0" borderId="15" xfId="0" applyFont="1" applyBorder="1" applyAlignment="1">
      <alignment horizontal="center" vertical="center"/>
    </xf>
    <xf numFmtId="0" fontId="17" fillId="0" borderId="94" xfId="0" applyFont="1" applyBorder="1" applyAlignment="1">
      <alignment horizontal="center" vertical="center"/>
    </xf>
    <xf numFmtId="0" fontId="17" fillId="0" borderId="96" xfId="0" applyFont="1" applyBorder="1" applyAlignment="1">
      <alignment horizontal="center" vertical="center"/>
    </xf>
    <xf numFmtId="0" fontId="17" fillId="0" borderId="95" xfId="0" applyFont="1" applyBorder="1" applyAlignment="1">
      <alignment horizontal="center" vertical="center"/>
    </xf>
    <xf numFmtId="0" fontId="17" fillId="0" borderId="79" xfId="0" applyFont="1" applyBorder="1" applyAlignment="1">
      <alignment horizontal="center" vertical="center"/>
    </xf>
    <xf numFmtId="0" fontId="17" fillId="0" borderId="80" xfId="0" applyFont="1" applyBorder="1" applyAlignment="1">
      <alignment horizontal="center" vertical="center"/>
    </xf>
    <xf numFmtId="0" fontId="17" fillId="0" borderId="82" xfId="0" applyFont="1" applyBorder="1" applyAlignment="1">
      <alignment horizontal="center" vertical="center"/>
    </xf>
    <xf numFmtId="0" fontId="17" fillId="0" borderId="83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39" fillId="0" borderId="74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19" fillId="0" borderId="77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19" fillId="0" borderId="74" xfId="0" applyFont="1" applyBorder="1" applyAlignment="1">
      <alignment horizontal="right" vertical="center"/>
    </xf>
    <xf numFmtId="0" fontId="19" fillId="0" borderId="17" xfId="0" applyFont="1" applyBorder="1" applyAlignment="1">
      <alignment horizontal="right" vertical="center"/>
    </xf>
    <xf numFmtId="0" fontId="19" fillId="0" borderId="16" xfId="0" applyFont="1" applyBorder="1" applyAlignment="1">
      <alignment horizontal="right" vertical="center"/>
    </xf>
    <xf numFmtId="0" fontId="18" fillId="0" borderId="0" xfId="0" applyFont="1" applyAlignment="1">
      <alignment horizontal="center" vertical="top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shrinkToFit="1"/>
    </xf>
    <xf numFmtId="0" fontId="17" fillId="0" borderId="0" xfId="0" applyFont="1" applyAlignment="1">
      <alignment horizontal="left"/>
    </xf>
    <xf numFmtId="0" fontId="37" fillId="0" borderId="16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74" xfId="0" applyFont="1" applyBorder="1" applyAlignment="1">
      <alignment horizontal="center" vertical="center"/>
    </xf>
    <xf numFmtId="0" fontId="41" fillId="0" borderId="0" xfId="0" quotePrefix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shrinkToFit="1"/>
    </xf>
    <xf numFmtId="0" fontId="37" fillId="0" borderId="18" xfId="0" applyFont="1" applyBorder="1" applyAlignment="1">
      <alignment horizontal="center" vertical="center"/>
    </xf>
    <xf numFmtId="0" fontId="17" fillId="0" borderId="78" xfId="0" applyFont="1" applyBorder="1" applyAlignment="1">
      <alignment horizontal="center" vertical="center"/>
    </xf>
    <xf numFmtId="0" fontId="17" fillId="0" borderId="81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93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75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0" fontId="17" fillId="0" borderId="87" xfId="0" applyFont="1" applyBorder="1" applyAlignment="1">
      <alignment horizontal="center" vertical="center"/>
    </xf>
    <xf numFmtId="0" fontId="17" fillId="0" borderId="88" xfId="0" applyFont="1" applyBorder="1" applyAlignment="1">
      <alignment horizontal="center" vertical="center"/>
    </xf>
    <xf numFmtId="0" fontId="17" fillId="0" borderId="89" xfId="0" applyFont="1" applyBorder="1" applyAlignment="1">
      <alignment horizontal="center" vertical="center"/>
    </xf>
    <xf numFmtId="0" fontId="17" fillId="0" borderId="90" xfId="0" applyFont="1" applyBorder="1" applyAlignment="1">
      <alignment horizontal="center" vertical="center"/>
    </xf>
    <xf numFmtId="0" fontId="17" fillId="0" borderId="91" xfId="0" applyFont="1" applyBorder="1" applyAlignment="1">
      <alignment horizontal="center" vertical="center"/>
    </xf>
    <xf numFmtId="0" fontId="17" fillId="0" borderId="92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17" fillId="0" borderId="85" xfId="0" applyFont="1" applyBorder="1" applyAlignment="1">
      <alignment horizontal="center" vertical="center"/>
    </xf>
    <xf numFmtId="0" fontId="17" fillId="0" borderId="86" xfId="0" applyFont="1" applyBorder="1" applyAlignment="1">
      <alignment horizontal="center" vertical="center"/>
    </xf>
    <xf numFmtId="0" fontId="41" fillId="0" borderId="15" xfId="0" quotePrefix="1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41" fillId="0" borderId="3" xfId="0" quotePrefix="1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right" shrinkToFit="1"/>
    </xf>
    <xf numFmtId="0" fontId="17" fillId="0" borderId="0" xfId="0" applyFont="1" applyAlignment="1">
      <alignment horizontal="distributed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shrinkToFit="1"/>
    </xf>
    <xf numFmtId="0" fontId="37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9" fillId="0" borderId="14" xfId="0" applyFont="1" applyBorder="1" applyAlignment="1">
      <alignment horizontal="center" vertical="center"/>
    </xf>
    <xf numFmtId="0" fontId="37" fillId="0" borderId="0" xfId="0" applyFont="1" applyAlignment="1">
      <alignment horizontal="distributed" vertical="center"/>
    </xf>
    <xf numFmtId="0" fontId="17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shrinkToFit="1"/>
    </xf>
    <xf numFmtId="0" fontId="21" fillId="0" borderId="13" xfId="0" applyFont="1" applyBorder="1" applyAlignment="1">
      <alignment horizontal="left" vertical="center" shrinkToFit="1"/>
    </xf>
    <xf numFmtId="0" fontId="21" fillId="0" borderId="0" xfId="0" applyFont="1" applyAlignment="1">
      <alignment horizontal="left" vertical="center"/>
    </xf>
    <xf numFmtId="0" fontId="17" fillId="0" borderId="60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56" xfId="0" applyFont="1" applyBorder="1" applyAlignment="1">
      <alignment horizontal="left" vertical="center"/>
    </xf>
    <xf numFmtId="0" fontId="17" fillId="0" borderId="59" xfId="0" applyFont="1" applyBorder="1" applyAlignment="1">
      <alignment horizontal="left" vertical="center"/>
    </xf>
    <xf numFmtId="0" fontId="17" fillId="0" borderId="61" xfId="0" applyFont="1" applyBorder="1" applyAlignment="1">
      <alignment horizontal="left" vertical="center"/>
    </xf>
    <xf numFmtId="0" fontId="17" fillId="0" borderId="40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 shrinkToFit="1"/>
    </xf>
    <xf numFmtId="0" fontId="17" fillId="0" borderId="39" xfId="0" applyFont="1" applyBorder="1" applyAlignment="1">
      <alignment horizontal="left" vertical="center" shrinkToFit="1"/>
    </xf>
    <xf numFmtId="0" fontId="17" fillId="0" borderId="59" xfId="0" applyFont="1" applyBorder="1" applyAlignment="1">
      <alignment horizontal="left" vertical="center" shrinkToFit="1"/>
    </xf>
    <xf numFmtId="0" fontId="17" fillId="0" borderId="12" xfId="0" applyFont="1" applyBorder="1" applyAlignment="1">
      <alignment horizontal="distributed" vertical="center" justifyLastLine="1"/>
    </xf>
    <xf numFmtId="0" fontId="17" fillId="0" borderId="0" xfId="0" applyFont="1" applyAlignment="1">
      <alignment horizontal="distributed" vertical="center" justifyLastLine="1"/>
    </xf>
    <xf numFmtId="0" fontId="17" fillId="0" borderId="6" xfId="0" applyFont="1" applyBorder="1" applyAlignment="1">
      <alignment horizontal="distributed" vertical="center" justifyLastLine="1"/>
    </xf>
    <xf numFmtId="0" fontId="17" fillId="0" borderId="14" xfId="0" applyFont="1" applyBorder="1" applyAlignment="1">
      <alignment horizontal="distributed" vertical="center" justifyLastLine="1"/>
    </xf>
    <xf numFmtId="0" fontId="17" fillId="0" borderId="1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32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33" xfId="0" applyFont="1" applyBorder="1" applyAlignment="1">
      <alignment horizontal="left" vertical="center" wrapText="1"/>
    </xf>
    <xf numFmtId="0" fontId="17" fillId="0" borderId="60" xfId="0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64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37" xfId="0" applyFont="1" applyBorder="1" applyAlignment="1">
      <alignment horizontal="distributed" vertical="center" justifyLastLine="1"/>
    </xf>
    <xf numFmtId="0" fontId="17" fillId="0" borderId="38" xfId="0" applyFont="1" applyBorder="1" applyAlignment="1">
      <alignment horizontal="distributed" vertical="center" justifyLastLine="1"/>
    </xf>
    <xf numFmtId="0" fontId="17" fillId="0" borderId="39" xfId="0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0" fontId="17" fillId="0" borderId="59" xfId="0" applyFont="1" applyBorder="1" applyAlignment="1">
      <alignment horizontal="distributed" vertical="center" justifyLastLine="1"/>
    </xf>
    <xf numFmtId="0" fontId="17" fillId="0" borderId="34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 wrapText="1"/>
    </xf>
    <xf numFmtId="0" fontId="17" fillId="0" borderId="36" xfId="0" applyFont="1" applyBorder="1" applyAlignment="1">
      <alignment horizontal="left" vertical="center" wrapText="1"/>
    </xf>
    <xf numFmtId="0" fontId="17" fillId="0" borderId="9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98" xfId="0" applyFont="1" applyBorder="1" applyAlignment="1">
      <alignment horizontal="left" vertical="center"/>
    </xf>
    <xf numFmtId="0" fontId="17" fillId="0" borderId="60" xfId="0" applyFont="1" applyBorder="1" applyAlignment="1">
      <alignment horizontal="right" vertical="center"/>
    </xf>
    <xf numFmtId="0" fontId="17" fillId="0" borderId="38" xfId="0" applyFont="1" applyBorder="1" applyAlignment="1">
      <alignment horizontal="right" vertical="center"/>
    </xf>
    <xf numFmtId="0" fontId="17" fillId="0" borderId="39" xfId="0" applyFont="1" applyBorder="1" applyAlignment="1">
      <alignment horizontal="right" vertical="center"/>
    </xf>
    <xf numFmtId="0" fontId="17" fillId="0" borderId="61" xfId="0" applyFont="1" applyBorder="1" applyAlignment="1">
      <alignment horizontal="right" vertical="center"/>
    </xf>
    <xf numFmtId="0" fontId="17" fillId="0" borderId="40" xfId="0" applyFont="1" applyBorder="1" applyAlignment="1">
      <alignment horizontal="right" vertical="center"/>
    </xf>
    <xf numFmtId="0" fontId="17" fillId="0" borderId="41" xfId="0" applyFont="1" applyBorder="1" applyAlignment="1">
      <alignment horizontal="right" vertical="center"/>
    </xf>
    <xf numFmtId="0" fontId="17" fillId="0" borderId="58" xfId="0" applyFont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7" fillId="0" borderId="4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32" xfId="0" applyFont="1" applyBorder="1" applyAlignment="1">
      <alignment horizontal="distributed" vertical="center" indent="1"/>
    </xf>
    <xf numFmtId="0" fontId="17" fillId="0" borderId="1" xfId="0" applyFont="1" applyBorder="1" applyAlignment="1">
      <alignment horizontal="distributed" vertical="center" indent="1"/>
    </xf>
    <xf numFmtId="0" fontId="17" fillId="0" borderId="1" xfId="0" applyFont="1" applyBorder="1" applyAlignment="1">
      <alignment horizontal="left" vertical="center" shrinkToFit="1"/>
    </xf>
    <xf numFmtId="0" fontId="17" fillId="0" borderId="33" xfId="0" applyFont="1" applyBorder="1" applyAlignment="1">
      <alignment horizontal="left" vertical="center" shrinkToFit="1"/>
    </xf>
    <xf numFmtId="0" fontId="17" fillId="0" borderId="57" xfId="0" applyFont="1" applyBorder="1" applyAlignment="1">
      <alignment horizontal="distributed" vertical="center" indent="1"/>
    </xf>
    <xf numFmtId="0" fontId="17" fillId="0" borderId="8" xfId="0" applyFont="1" applyBorder="1" applyAlignment="1">
      <alignment horizontal="distributed" vertical="center" indent="1"/>
    </xf>
    <xf numFmtId="0" fontId="17" fillId="0" borderId="34" xfId="0" applyFont="1" applyBorder="1" applyAlignment="1">
      <alignment horizontal="distributed" vertical="center" indent="1"/>
    </xf>
    <xf numFmtId="0" fontId="17" fillId="0" borderId="35" xfId="0" applyFont="1" applyBorder="1" applyAlignment="1">
      <alignment horizontal="distributed" vertical="center" indent="1"/>
    </xf>
    <xf numFmtId="0" fontId="17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 shrinkToFit="1"/>
    </xf>
    <xf numFmtId="0" fontId="17" fillId="0" borderId="10" xfId="0" applyFont="1" applyBorder="1" applyAlignment="1">
      <alignment horizontal="left" vertical="center" shrinkToFit="1"/>
    </xf>
    <xf numFmtId="0" fontId="17" fillId="0" borderId="58" xfId="0" applyFont="1" applyBorder="1" applyAlignment="1">
      <alignment horizontal="left" vertical="center" shrinkToFit="1"/>
    </xf>
    <xf numFmtId="0" fontId="17" fillId="0" borderId="12" xfId="0" applyFont="1" applyBorder="1" applyAlignment="1">
      <alignment horizontal="left" vertical="center" shrinkToFit="1"/>
    </xf>
    <xf numFmtId="0" fontId="17" fillId="0" borderId="6" xfId="0" applyFont="1" applyBorder="1" applyAlignment="1">
      <alignment horizontal="left" vertical="center" shrinkToFit="1"/>
    </xf>
    <xf numFmtId="0" fontId="17" fillId="0" borderId="14" xfId="0" applyFont="1" applyBorder="1" applyAlignment="1">
      <alignment horizontal="left" vertical="center" shrinkToFit="1"/>
    </xf>
    <xf numFmtId="0" fontId="17" fillId="0" borderId="65" xfId="0" applyFont="1" applyBorder="1" applyAlignment="1">
      <alignment horizontal="left" vertical="center" shrinkToFit="1"/>
    </xf>
    <xf numFmtId="0" fontId="17" fillId="0" borderId="30" xfId="0" applyFont="1" applyBorder="1" applyAlignment="1">
      <alignment horizontal="distributed" vertical="center" indent="1"/>
    </xf>
    <xf numFmtId="0" fontId="17" fillId="0" borderId="31" xfId="0" applyFont="1" applyBorder="1" applyAlignment="1">
      <alignment horizontal="distributed" vertical="center" indent="1"/>
    </xf>
    <xf numFmtId="0" fontId="17" fillId="0" borderId="62" xfId="0" applyFont="1" applyBorder="1" applyAlignment="1">
      <alignment horizontal="distributed" vertical="center" indent="1"/>
    </xf>
    <xf numFmtId="0" fontId="17" fillId="0" borderId="5" xfId="0" applyFont="1" applyBorder="1" applyAlignment="1">
      <alignment horizontal="distributed" vertical="center" indent="1"/>
    </xf>
    <xf numFmtId="0" fontId="17" fillId="0" borderId="39" xfId="0" applyFont="1" applyBorder="1" applyAlignment="1">
      <alignment horizontal="distributed" vertical="center" justifyLastLine="1"/>
    </xf>
    <xf numFmtId="0" fontId="17" fillId="0" borderId="65" xfId="0" applyFont="1" applyBorder="1" applyAlignment="1">
      <alignment horizontal="distributed" vertical="center" justifyLastLine="1"/>
    </xf>
    <xf numFmtId="0" fontId="17" fillId="0" borderId="3" xfId="0" applyFont="1" applyBorder="1" applyAlignment="1">
      <alignment horizontal="left" vertical="center" shrinkToFit="1"/>
    </xf>
    <xf numFmtId="0" fontId="17" fillId="0" borderId="8" xfId="0" applyFont="1" applyBorder="1" applyAlignment="1">
      <alignment horizontal="left" vertical="center" shrinkToFit="1"/>
    </xf>
    <xf numFmtId="0" fontId="17" fillId="0" borderId="5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60" xfId="0" applyFont="1" applyBorder="1" applyAlignment="1">
      <alignment horizontal="distributed" vertical="center" indent="1"/>
    </xf>
    <xf numFmtId="0" fontId="17" fillId="0" borderId="38" xfId="0" applyFont="1" applyBorder="1" applyAlignment="1">
      <alignment horizontal="distributed" vertical="center" indent="1"/>
    </xf>
    <xf numFmtId="0" fontId="17" fillId="0" borderId="63" xfId="0" applyFont="1" applyBorder="1" applyAlignment="1">
      <alignment horizontal="distributed" vertical="center" indent="1"/>
    </xf>
    <xf numFmtId="0" fontId="17" fillId="0" borderId="56" xfId="0" applyFont="1" applyBorder="1" applyAlignment="1">
      <alignment horizontal="distributed" vertical="center" indent="1"/>
    </xf>
    <xf numFmtId="0" fontId="17" fillId="0" borderId="0" xfId="0" applyFont="1" applyAlignment="1">
      <alignment horizontal="distributed" vertical="center" indent="1"/>
    </xf>
    <xf numFmtId="0" fontId="17" fillId="0" borderId="13" xfId="0" applyFont="1" applyBorder="1" applyAlignment="1">
      <alignment horizontal="distributed" vertical="center" indent="1"/>
    </xf>
    <xf numFmtId="0" fontId="17" fillId="0" borderId="64" xfId="0" applyFont="1" applyBorder="1" applyAlignment="1">
      <alignment horizontal="distributed" vertical="center" indent="1"/>
    </xf>
    <xf numFmtId="0" fontId="17" fillId="0" borderId="14" xfId="0" applyFont="1" applyBorder="1" applyAlignment="1">
      <alignment horizontal="distributed" vertical="center" indent="1"/>
    </xf>
    <xf numFmtId="0" fontId="17" fillId="0" borderId="4" xfId="0" applyFont="1" applyBorder="1" applyAlignment="1">
      <alignment horizontal="distributed" vertical="center" indent="1"/>
    </xf>
    <xf numFmtId="0" fontId="23" fillId="0" borderId="103" xfId="3" applyFont="1" applyBorder="1" applyAlignment="1">
      <alignment horizontal="left" vertical="top" shrinkToFit="1"/>
    </xf>
    <xf numFmtId="0" fontId="23" fillId="0" borderId="104" xfId="3" applyFont="1" applyBorder="1" applyAlignment="1">
      <alignment horizontal="left" vertical="top" shrinkToFit="1"/>
    </xf>
    <xf numFmtId="0" fontId="11" fillId="0" borderId="0" xfId="3" applyFont="1" applyAlignment="1" applyProtection="1">
      <alignment horizontal="left" vertical="top" wrapText="1"/>
      <protection locked="0"/>
    </xf>
    <xf numFmtId="0" fontId="11" fillId="0" borderId="51" xfId="3" applyFont="1" applyBorder="1" applyAlignment="1" applyProtection="1">
      <alignment horizontal="left" vertical="top" wrapText="1"/>
      <protection locked="0"/>
    </xf>
    <xf numFmtId="0" fontId="14" fillId="0" borderId="67" xfId="3" applyFont="1" applyBorder="1" applyAlignment="1">
      <alignment horizontal="center" vertical="center"/>
    </xf>
    <xf numFmtId="0" fontId="14" fillId="0" borderId="68" xfId="3" applyFont="1" applyBorder="1" applyAlignment="1">
      <alignment horizontal="center" vertical="center"/>
    </xf>
    <xf numFmtId="0" fontId="14" fillId="0" borderId="69" xfId="3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108" xfId="0" applyFont="1" applyBorder="1" applyAlignment="1">
      <alignment horizontal="center" vertical="center"/>
    </xf>
    <xf numFmtId="0" fontId="21" fillId="0" borderId="109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48" fillId="0" borderId="0" xfId="0" applyFont="1" applyAlignment="1">
      <alignment horizontal="justify" vertical="center"/>
    </xf>
  </cellXfs>
  <cellStyles count="6">
    <cellStyle name="標準" xfId="0" builtinId="0"/>
    <cellStyle name="標準 2" xfId="1" xr:uid="{439EAA9B-DF2D-4F5F-94DE-8BDE37EDD9EE}"/>
    <cellStyle name="標準 3" xfId="2" xr:uid="{E357CDF9-B1D2-4CF2-87EA-E3FDE69FBB8B}"/>
    <cellStyle name="標準 3 2" xfId="3" xr:uid="{B7D8D32F-8D90-434C-85D0-8B874CFA6BC1}"/>
    <cellStyle name="標準 4" xfId="4" xr:uid="{7F82CCFE-D69F-4768-9FB2-0EEE11ECD900}"/>
    <cellStyle name="標準 5" xfId="5" xr:uid="{44984920-0312-4A9F-9C6A-66E157469F79}"/>
  </cellStyles>
  <dxfs count="968"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strike/>
        <color theme="1"/>
      </font>
    </dxf>
    <dxf>
      <font>
        <strike/>
        <color theme="1"/>
      </font>
    </dxf>
    <dxf>
      <font>
        <strike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177" formatCode="#,##0&quot;日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177" formatCode="#,##0&quot;日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177" formatCode="#,##0&quot;日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177" formatCode="#,##0&quot;日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177" formatCode="#,##0&quot;日&quot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177" formatCode="#,##0&quot;日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176" formatCode="[$-411]ggge&quot;年&quot;m&quot;月&quot;d&quot;日&quot;;@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176" formatCode="[$-411]ggge&quot;年&quot;m&quot;月&quot;d&quot;日&quot;;@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99"/>
      <color rgb="FFCCFF99"/>
      <color rgb="FFCCFF66"/>
      <color rgb="FF0000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47101</xdr:colOff>
      <xdr:row>37</xdr:row>
      <xdr:rowOff>43963</xdr:rowOff>
    </xdr:from>
    <xdr:to>
      <xdr:col>10</xdr:col>
      <xdr:colOff>536</xdr:colOff>
      <xdr:row>38</xdr:row>
      <xdr:rowOff>97375</xdr:rowOff>
    </xdr:to>
    <xdr:pic>
      <xdr:nvPicPr>
        <xdr:cNvPr id="77" name="図 76">
          <a:extLst>
            <a:ext uri="{FF2B5EF4-FFF2-40B4-BE49-F238E27FC236}">
              <a16:creationId xmlns:a16="http://schemas.microsoft.com/office/drawing/2014/main" id="{616C2934-3B44-4722-84E5-059A97FB3F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065" t="86187" r="56303" b="10076"/>
        <a:stretch/>
      </xdr:blipFill>
      <xdr:spPr>
        <a:xfrm>
          <a:off x="669889" y="8946175"/>
          <a:ext cx="1323277" cy="295200"/>
        </a:xfrm>
        <a:prstGeom prst="rect">
          <a:avLst/>
        </a:prstGeom>
        <a:ln w="28575">
          <a:solidFill>
            <a:srgbClr val="FF0000"/>
          </a:solidFill>
        </a:ln>
      </xdr:spPr>
    </xdr:pic>
    <xdr:clientData/>
  </xdr:twoCellAnchor>
  <xdr:twoCellAnchor>
    <xdr:from>
      <xdr:col>12</xdr:col>
      <xdr:colOff>41674</xdr:colOff>
      <xdr:row>4</xdr:row>
      <xdr:rowOff>69056</xdr:rowOff>
    </xdr:from>
    <xdr:to>
      <xdr:col>15</xdr:col>
      <xdr:colOff>110161</xdr:colOff>
      <xdr:row>6</xdr:row>
      <xdr:rowOff>23111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4053384C-00D1-4C9C-9545-F718D3B33151}"/>
            </a:ext>
          </a:extLst>
        </xdr:cNvPr>
        <xdr:cNvSpPr/>
      </xdr:nvSpPr>
      <xdr:spPr bwMode="auto">
        <a:xfrm>
          <a:off x="2470549" y="1221581"/>
          <a:ext cx="668562" cy="430305"/>
        </a:xfrm>
        <a:prstGeom prst="rightArrow">
          <a:avLst/>
        </a:prstGeom>
        <a:solidFill>
          <a:schemeClr val="accent1"/>
        </a:solidFill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35390</xdr:colOff>
      <xdr:row>4</xdr:row>
      <xdr:rowOff>138793</xdr:rowOff>
    </xdr:from>
    <xdr:to>
      <xdr:col>12</xdr:col>
      <xdr:colOff>72300</xdr:colOff>
      <xdr:row>8</xdr:row>
      <xdr:rowOff>134805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5C90FE42-6E59-4781-9D95-6FB632967714}"/>
            </a:ext>
          </a:extLst>
        </xdr:cNvPr>
        <xdr:cNvGrpSpPr/>
      </xdr:nvGrpSpPr>
      <xdr:grpSpPr>
        <a:xfrm>
          <a:off x="606890" y="1296174"/>
          <a:ext cx="1647382" cy="934131"/>
          <a:chOff x="664720" y="1282473"/>
          <a:chExt cx="1843259" cy="948512"/>
        </a:xfrm>
      </xdr:grpSpPr>
      <xdr:pic>
        <xdr:nvPicPr>
          <xdr:cNvPr id="50" name="図 49">
            <a:extLst>
              <a:ext uri="{FF2B5EF4-FFF2-40B4-BE49-F238E27FC236}">
                <a16:creationId xmlns:a16="http://schemas.microsoft.com/office/drawing/2014/main" id="{B33C6E62-7436-455A-8D3F-931D36330CE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17092" t="86312" r="73817" b="10230"/>
          <a:stretch/>
        </xdr:blipFill>
        <xdr:spPr>
          <a:xfrm>
            <a:off x="664720" y="1282473"/>
            <a:ext cx="1368000" cy="292675"/>
          </a:xfrm>
          <a:prstGeom prst="rect">
            <a:avLst/>
          </a:prstGeom>
          <a:ln w="28575">
            <a:solidFill>
              <a:srgbClr val="FF0000"/>
            </a:solidFill>
          </a:ln>
        </xdr:spPr>
      </xdr:pic>
      <xdr:sp macro="" textlink="">
        <xdr:nvSpPr>
          <xdr:cNvPr id="3" name="矢印: 右 2">
            <a:extLst>
              <a:ext uri="{FF2B5EF4-FFF2-40B4-BE49-F238E27FC236}">
                <a16:creationId xmlns:a16="http://schemas.microsoft.com/office/drawing/2014/main" id="{9ED2F457-1EB5-4FDD-A214-B63EBD369622}"/>
              </a:ext>
            </a:extLst>
          </xdr:cNvPr>
          <xdr:cNvSpPr/>
        </xdr:nvSpPr>
        <xdr:spPr bwMode="auto">
          <a:xfrm rot="14254745">
            <a:off x="1564554" y="1507817"/>
            <a:ext cx="468000" cy="433334"/>
          </a:xfrm>
          <a:prstGeom prst="rightArrow">
            <a:avLst/>
          </a:prstGeom>
          <a:solidFill>
            <a:schemeClr val="bg1"/>
          </a:solidFill>
          <a:ln w="19050" cap="rnd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CC1701E-B3CA-4BA1-88FB-C39B4E855BF7}"/>
              </a:ext>
            </a:extLst>
          </xdr:cNvPr>
          <xdr:cNvSpPr/>
        </xdr:nvSpPr>
        <xdr:spPr bwMode="auto">
          <a:xfrm>
            <a:off x="1785257" y="1870985"/>
            <a:ext cx="722722" cy="360000"/>
          </a:xfrm>
          <a:prstGeom prst="rect">
            <a:avLst/>
          </a:prstGeom>
          <a:noFill/>
          <a:ln w="3175" cap="rnd" cmpd="sng" algn="ctr">
            <a:noFill/>
            <a:prstDash val="sysDot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kumimoji="1" lang="ja-JP" altLang="en-US" sz="1200">
                <a:latin typeface="UD デジタル 教科書体 NP-R" panose="02020400000000000000" pitchFamily="18" charset="-128"/>
                <a:ea typeface="UD デジタル 教科書体 NP-R" panose="02020400000000000000" pitchFamily="18" charset="-128"/>
              </a:rPr>
              <a:t>①選択</a:t>
            </a:r>
          </a:p>
        </xdr:txBody>
      </xdr:sp>
    </xdr:grpSp>
    <xdr:clientData/>
  </xdr:twoCellAnchor>
  <xdr:twoCellAnchor>
    <xdr:from>
      <xdr:col>16</xdr:col>
      <xdr:colOff>29765</xdr:colOff>
      <xdr:row>4</xdr:row>
      <xdr:rowOff>110742</xdr:rowOff>
    </xdr:from>
    <xdr:to>
      <xdr:col>36</xdr:col>
      <xdr:colOff>13640</xdr:colOff>
      <xdr:row>11</xdr:row>
      <xdr:rowOff>85626</xdr:rowOff>
    </xdr:to>
    <xdr:grpSp>
      <xdr:nvGrpSpPr>
        <xdr:cNvPr id="53" name="グループ化 52">
          <a:extLst>
            <a:ext uri="{FF2B5EF4-FFF2-40B4-BE49-F238E27FC236}">
              <a16:creationId xmlns:a16="http://schemas.microsoft.com/office/drawing/2014/main" id="{FFBE4834-F1F8-4006-BB44-673B31DE0AE0}"/>
            </a:ext>
          </a:extLst>
        </xdr:cNvPr>
        <xdr:cNvGrpSpPr/>
      </xdr:nvGrpSpPr>
      <xdr:grpSpPr>
        <a:xfrm>
          <a:off x="2928914" y="1261773"/>
          <a:ext cx="3569757" cy="1628499"/>
          <a:chOff x="3309937" y="1220405"/>
          <a:chExt cx="4032000" cy="1641759"/>
        </a:xfrm>
      </xdr:grpSpPr>
      <xdr:pic>
        <xdr:nvPicPr>
          <xdr:cNvPr id="52" name="図 51">
            <a:extLst>
              <a:ext uri="{FF2B5EF4-FFF2-40B4-BE49-F238E27FC236}">
                <a16:creationId xmlns:a16="http://schemas.microsoft.com/office/drawing/2014/main" id="{4F265182-A052-47A2-9209-583667ED7B2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7427" t="43138" r="29686" b="20400"/>
          <a:stretch/>
        </xdr:blipFill>
        <xdr:spPr>
          <a:xfrm>
            <a:off x="3309937" y="1220405"/>
            <a:ext cx="4032000" cy="1303288"/>
          </a:xfrm>
          <a:prstGeom prst="rect">
            <a:avLst/>
          </a:prstGeom>
        </xdr:spPr>
      </xdr:pic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7C0BAEF9-FD5B-4202-9958-81B0E992AC2A}"/>
              </a:ext>
            </a:extLst>
          </xdr:cNvPr>
          <xdr:cNvSpPr/>
        </xdr:nvSpPr>
        <xdr:spPr bwMode="auto">
          <a:xfrm>
            <a:off x="5566172" y="1226086"/>
            <a:ext cx="1774031" cy="1292086"/>
          </a:xfrm>
          <a:prstGeom prst="rect">
            <a:avLst/>
          </a:prstGeom>
          <a:noFill/>
          <a:ln w="1905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9C5EAD3D-46D3-403D-8309-1F904C94E155}"/>
              </a:ext>
            </a:extLst>
          </xdr:cNvPr>
          <xdr:cNvSpPr/>
        </xdr:nvSpPr>
        <xdr:spPr bwMode="auto">
          <a:xfrm>
            <a:off x="6125190" y="2502164"/>
            <a:ext cx="729218" cy="360000"/>
          </a:xfrm>
          <a:prstGeom prst="rect">
            <a:avLst/>
          </a:prstGeom>
          <a:noFill/>
          <a:ln w="3175" cap="rnd" cmpd="sng" algn="ctr">
            <a:noFill/>
            <a:prstDash val="sysDot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kumimoji="1" lang="ja-JP" altLang="en-US" sz="1200">
                <a:latin typeface="UD デジタル 教科書体 NP-R" panose="02020400000000000000" pitchFamily="18" charset="-128"/>
                <a:ea typeface="UD デジタル 教科書体 NP-R" panose="02020400000000000000" pitchFamily="18" charset="-128"/>
              </a:rPr>
              <a:t>②入力</a:t>
            </a:r>
          </a:p>
        </xdr:txBody>
      </xdr:sp>
    </xdr:grpSp>
    <xdr:clientData/>
  </xdr:twoCellAnchor>
  <xdr:twoCellAnchor>
    <xdr:from>
      <xdr:col>6</xdr:col>
      <xdr:colOff>108518</xdr:colOff>
      <xdr:row>20</xdr:row>
      <xdr:rowOff>109092</xdr:rowOff>
    </xdr:from>
    <xdr:to>
      <xdr:col>8</xdr:col>
      <xdr:colOff>140468</xdr:colOff>
      <xdr:row>23</xdr:row>
      <xdr:rowOff>43752</xdr:rowOff>
    </xdr:to>
    <xdr:sp macro="" textlink="">
      <xdr:nvSpPr>
        <xdr:cNvPr id="29" name="矢印: 右 28">
          <a:extLst>
            <a:ext uri="{FF2B5EF4-FFF2-40B4-BE49-F238E27FC236}">
              <a16:creationId xmlns:a16="http://schemas.microsoft.com/office/drawing/2014/main" id="{257C5F73-0FEE-4756-B27F-8A41A58396EC}"/>
            </a:ext>
          </a:extLst>
        </xdr:cNvPr>
        <xdr:cNvSpPr/>
      </xdr:nvSpPr>
      <xdr:spPr bwMode="auto">
        <a:xfrm rot="5400000">
          <a:off x="1208576" y="5258899"/>
          <a:ext cx="660026" cy="427604"/>
        </a:xfrm>
        <a:prstGeom prst="rightArrow">
          <a:avLst/>
        </a:prstGeom>
        <a:solidFill>
          <a:schemeClr val="accent1"/>
        </a:solidFill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38099</xdr:colOff>
      <xdr:row>16</xdr:row>
      <xdr:rowOff>152400</xdr:rowOff>
    </xdr:from>
    <xdr:to>
      <xdr:col>13</xdr:col>
      <xdr:colOff>34200</xdr:colOff>
      <xdr:row>20</xdr:row>
      <xdr:rowOff>131400</xdr:rowOff>
    </xdr:to>
    <xdr:grpSp>
      <xdr:nvGrpSpPr>
        <xdr:cNvPr id="55" name="グループ化 54">
          <a:extLst>
            <a:ext uri="{FF2B5EF4-FFF2-40B4-BE49-F238E27FC236}">
              <a16:creationId xmlns:a16="http://schemas.microsoft.com/office/drawing/2014/main" id="{A9B20F0B-3BE3-46C5-8E31-CED9EA8CEAD5}"/>
            </a:ext>
          </a:extLst>
        </xdr:cNvPr>
        <xdr:cNvGrpSpPr/>
      </xdr:nvGrpSpPr>
      <xdr:grpSpPr>
        <a:xfrm>
          <a:off x="609599" y="4130488"/>
          <a:ext cx="1785867" cy="920294"/>
          <a:chOff x="666749" y="4162425"/>
          <a:chExt cx="1996351" cy="931500"/>
        </a:xfrm>
      </xdr:grpSpPr>
      <xdr:pic>
        <xdr:nvPicPr>
          <xdr:cNvPr id="62" name="図 61">
            <a:extLst>
              <a:ext uri="{FF2B5EF4-FFF2-40B4-BE49-F238E27FC236}">
                <a16:creationId xmlns:a16="http://schemas.microsoft.com/office/drawing/2014/main" id="{25F94D10-C288-4998-9480-C5D4138BF8C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6301" t="86312" r="63347" b="10200"/>
          <a:stretch/>
        </xdr:blipFill>
        <xdr:spPr>
          <a:xfrm>
            <a:off x="666749" y="4162425"/>
            <a:ext cx="1533252" cy="291600"/>
          </a:xfrm>
          <a:prstGeom prst="rect">
            <a:avLst/>
          </a:prstGeom>
          <a:ln w="28575">
            <a:solidFill>
              <a:srgbClr val="FF0000"/>
            </a:solidFill>
          </a:ln>
        </xdr:spPr>
      </xdr:pic>
      <xdr:sp macro="" textlink="">
        <xdr:nvSpPr>
          <xdr:cNvPr id="30" name="矢印: 右 29">
            <a:extLst>
              <a:ext uri="{FF2B5EF4-FFF2-40B4-BE49-F238E27FC236}">
                <a16:creationId xmlns:a16="http://schemas.microsoft.com/office/drawing/2014/main" id="{C21EE496-F787-4FC6-9613-62D6BE472696}"/>
              </a:ext>
            </a:extLst>
          </xdr:cNvPr>
          <xdr:cNvSpPr/>
        </xdr:nvSpPr>
        <xdr:spPr bwMode="auto">
          <a:xfrm rot="14254745">
            <a:off x="1716455" y="4364593"/>
            <a:ext cx="468210" cy="430290"/>
          </a:xfrm>
          <a:prstGeom prst="rightArrow">
            <a:avLst/>
          </a:prstGeom>
          <a:solidFill>
            <a:schemeClr val="bg1"/>
          </a:solidFill>
          <a:ln w="19050" cap="rnd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1" name="正方形/長方形 30">
            <a:extLst>
              <a:ext uri="{FF2B5EF4-FFF2-40B4-BE49-F238E27FC236}">
                <a16:creationId xmlns:a16="http://schemas.microsoft.com/office/drawing/2014/main" id="{C6CC20BB-7531-4974-A8F0-685864A579E0}"/>
              </a:ext>
            </a:extLst>
          </xdr:cNvPr>
          <xdr:cNvSpPr/>
        </xdr:nvSpPr>
        <xdr:spPr bwMode="auto">
          <a:xfrm>
            <a:off x="1943100" y="4733925"/>
            <a:ext cx="720000" cy="360000"/>
          </a:xfrm>
          <a:prstGeom prst="rect">
            <a:avLst/>
          </a:prstGeom>
          <a:noFill/>
          <a:ln w="3175" cap="rnd" cmpd="sng" algn="ctr">
            <a:noFill/>
            <a:prstDash val="sysDot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kumimoji="1" lang="ja-JP" altLang="en-US" sz="1200">
                <a:latin typeface="UD デジタル 教科書体 NP-R" panose="02020400000000000000" pitchFamily="18" charset="-128"/>
                <a:ea typeface="UD デジタル 教科書体 NP-R" panose="02020400000000000000" pitchFamily="18" charset="-128"/>
              </a:rPr>
              <a:t>①選択</a:t>
            </a:r>
          </a:p>
        </xdr:txBody>
      </xdr:sp>
    </xdr:grpSp>
    <xdr:clientData/>
  </xdr:twoCellAnchor>
  <xdr:twoCellAnchor>
    <xdr:from>
      <xdr:col>9</xdr:col>
      <xdr:colOff>11430</xdr:colOff>
      <xdr:row>31</xdr:row>
      <xdr:rowOff>182437</xdr:rowOff>
    </xdr:from>
    <xdr:to>
      <xdr:col>28</xdr:col>
      <xdr:colOff>153810</xdr:colOff>
      <xdr:row>34</xdr:row>
      <xdr:rowOff>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12B812ED-71E9-4524-B17B-DEF97A589D2E}"/>
            </a:ext>
          </a:extLst>
        </xdr:cNvPr>
        <xdr:cNvSpPr/>
      </xdr:nvSpPr>
      <xdr:spPr bwMode="auto">
        <a:xfrm>
          <a:off x="1680210" y="7710997"/>
          <a:ext cx="3617100" cy="528864"/>
        </a:xfrm>
        <a:prstGeom prst="rect">
          <a:avLst/>
        </a:prstGeom>
        <a:noFill/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②入力内容に誤り等がなければ、各書類を印刷</a:t>
          </a:r>
          <a:endParaRPr kumimoji="1" lang="en-US" altLang="ja-JP" sz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</a:t>
          </a:r>
          <a:r>
            <a:rPr kumimoji="1" lang="ja-JP" altLang="en-US" sz="12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登録申請書には、必ず写真を貼付けてください！</a:t>
          </a:r>
        </a:p>
      </xdr:txBody>
    </xdr:sp>
    <xdr:clientData/>
  </xdr:twoCellAnchor>
  <xdr:twoCellAnchor>
    <xdr:from>
      <xdr:col>7</xdr:col>
      <xdr:colOff>169043</xdr:colOff>
      <xdr:row>37</xdr:row>
      <xdr:rowOff>240002</xdr:rowOff>
    </xdr:from>
    <xdr:to>
      <xdr:col>10</xdr:col>
      <xdr:colOff>1456</xdr:colOff>
      <xdr:row>39</xdr:row>
      <xdr:rowOff>231963</xdr:rowOff>
    </xdr:to>
    <xdr:sp macro="" textlink="">
      <xdr:nvSpPr>
        <xdr:cNvPr id="45" name="矢印: 右 44">
          <a:extLst>
            <a:ext uri="{FF2B5EF4-FFF2-40B4-BE49-F238E27FC236}">
              <a16:creationId xmlns:a16="http://schemas.microsoft.com/office/drawing/2014/main" id="{631C99F6-4112-46CC-816B-BD18E0F0801D}"/>
            </a:ext>
          </a:extLst>
        </xdr:cNvPr>
        <xdr:cNvSpPr/>
      </xdr:nvSpPr>
      <xdr:spPr bwMode="auto">
        <a:xfrm rot="14254745">
          <a:off x="1558317" y="9167036"/>
          <a:ext cx="475537" cy="425894"/>
        </a:xfrm>
        <a:prstGeom prst="rightArrow">
          <a:avLst/>
        </a:prstGeom>
        <a:solidFill>
          <a:schemeClr val="bg1"/>
        </a:solidFill>
        <a:ln w="19050" cap="rnd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191234</xdr:colOff>
      <xdr:row>39</xdr:row>
      <xdr:rowOff>132617</xdr:rowOff>
    </xdr:from>
    <xdr:to>
      <xdr:col>12</xdr:col>
      <xdr:colOff>113332</xdr:colOff>
      <xdr:row>41</xdr:row>
      <xdr:rowOff>16367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45FB4E8F-9D7F-47D6-96D1-18179ED4EC17}"/>
            </a:ext>
          </a:extLst>
        </xdr:cNvPr>
        <xdr:cNvSpPr/>
      </xdr:nvSpPr>
      <xdr:spPr bwMode="auto">
        <a:xfrm>
          <a:off x="1803157" y="9518405"/>
          <a:ext cx="713406" cy="367327"/>
        </a:xfrm>
        <a:prstGeom prst="rect">
          <a:avLst/>
        </a:prstGeom>
        <a:noFill/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①選択</a:t>
          </a:r>
        </a:p>
      </xdr:txBody>
    </xdr:sp>
    <xdr:clientData/>
  </xdr:twoCellAnchor>
  <xdr:twoCellAnchor editAs="oneCell">
    <xdr:from>
      <xdr:col>3</xdr:col>
      <xdr:colOff>19050</xdr:colOff>
      <xdr:row>23</xdr:row>
      <xdr:rowOff>192751</xdr:rowOff>
    </xdr:from>
    <xdr:to>
      <xdr:col>13</xdr:col>
      <xdr:colOff>0</xdr:colOff>
      <xdr:row>31</xdr:row>
      <xdr:rowOff>36915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5B68C9E0-06FF-4801-A4A5-31A860306F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" t="26175" r="60797" b="11839"/>
        <a:stretch/>
      </xdr:blipFill>
      <xdr:spPr>
        <a:xfrm>
          <a:off x="641838" y="5951713"/>
          <a:ext cx="1951893" cy="177847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15</xdr:col>
      <xdr:colOff>180975</xdr:colOff>
      <xdr:row>16</xdr:row>
      <xdr:rowOff>152398</xdr:rowOff>
    </xdr:from>
    <xdr:to>
      <xdr:col>24</xdr:col>
      <xdr:colOff>129450</xdr:colOff>
      <xdr:row>20</xdr:row>
      <xdr:rowOff>131400</xdr:rowOff>
    </xdr:to>
    <xdr:grpSp>
      <xdr:nvGrpSpPr>
        <xdr:cNvPr id="56" name="グループ化 55">
          <a:extLst>
            <a:ext uri="{FF2B5EF4-FFF2-40B4-BE49-F238E27FC236}">
              <a16:creationId xmlns:a16="http://schemas.microsoft.com/office/drawing/2014/main" id="{E99318E0-4C72-4239-9CE0-69BF0FC88C0A}"/>
            </a:ext>
          </a:extLst>
        </xdr:cNvPr>
        <xdr:cNvGrpSpPr/>
      </xdr:nvGrpSpPr>
      <xdr:grpSpPr>
        <a:xfrm>
          <a:off x="2900829" y="4130486"/>
          <a:ext cx="1562122" cy="920296"/>
          <a:chOff x="2409825" y="4171948"/>
          <a:chExt cx="1748700" cy="931502"/>
        </a:xfrm>
      </xdr:grpSpPr>
      <xdr:pic>
        <xdr:nvPicPr>
          <xdr:cNvPr id="64" name="図 63">
            <a:extLst>
              <a:ext uri="{FF2B5EF4-FFF2-40B4-BE49-F238E27FC236}">
                <a16:creationId xmlns:a16="http://schemas.microsoft.com/office/drawing/2014/main" id="{E3075434-D5D9-471A-B483-C1D244C47B4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36719" t="86211" r="55242" b="10043"/>
          <a:stretch/>
        </xdr:blipFill>
        <xdr:spPr>
          <a:xfrm>
            <a:off x="2409825" y="4171948"/>
            <a:ext cx="1108259" cy="291600"/>
          </a:xfrm>
          <a:prstGeom prst="rect">
            <a:avLst/>
          </a:prstGeom>
          <a:ln w="28575">
            <a:solidFill>
              <a:srgbClr val="FF0000"/>
            </a:solidFill>
          </a:ln>
        </xdr:spPr>
      </xdr:pic>
      <xdr:sp macro="" textlink="">
        <xdr:nvSpPr>
          <xdr:cNvPr id="65" name="矢印: 右 64">
            <a:extLst>
              <a:ext uri="{FF2B5EF4-FFF2-40B4-BE49-F238E27FC236}">
                <a16:creationId xmlns:a16="http://schemas.microsoft.com/office/drawing/2014/main" id="{92305F03-84D9-4AB6-85CB-326C9845FB41}"/>
              </a:ext>
            </a:extLst>
          </xdr:cNvPr>
          <xdr:cNvSpPr/>
        </xdr:nvSpPr>
        <xdr:spPr bwMode="auto">
          <a:xfrm rot="14254745">
            <a:off x="3203688" y="4374436"/>
            <a:ext cx="468000" cy="432000"/>
          </a:xfrm>
          <a:prstGeom prst="rightArrow">
            <a:avLst/>
          </a:prstGeom>
          <a:solidFill>
            <a:schemeClr val="bg1"/>
          </a:solidFill>
          <a:ln w="19050" cap="rnd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6" name="正方形/長方形 65">
            <a:extLst>
              <a:ext uri="{FF2B5EF4-FFF2-40B4-BE49-F238E27FC236}">
                <a16:creationId xmlns:a16="http://schemas.microsoft.com/office/drawing/2014/main" id="{88F2F2CC-2F75-4D14-B377-A0E74F9B7D8B}"/>
              </a:ext>
            </a:extLst>
          </xdr:cNvPr>
          <xdr:cNvSpPr/>
        </xdr:nvSpPr>
        <xdr:spPr bwMode="auto">
          <a:xfrm>
            <a:off x="3438525" y="4743450"/>
            <a:ext cx="720000" cy="360000"/>
          </a:xfrm>
          <a:prstGeom prst="rect">
            <a:avLst/>
          </a:prstGeom>
          <a:noFill/>
          <a:ln w="3175" cap="rnd" cmpd="sng" algn="ctr">
            <a:noFill/>
            <a:prstDash val="sysDot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kumimoji="1" lang="ja-JP" altLang="en-US" sz="1200">
                <a:latin typeface="UD デジタル 教科書体 NP-R" panose="02020400000000000000" pitchFamily="18" charset="-128"/>
                <a:ea typeface="UD デジタル 教科書体 NP-R" panose="02020400000000000000" pitchFamily="18" charset="-128"/>
              </a:rPr>
              <a:t>①選択</a:t>
            </a:r>
          </a:p>
        </xdr:txBody>
      </xdr:sp>
    </xdr:grpSp>
    <xdr:clientData/>
  </xdr:twoCellAnchor>
  <xdr:twoCellAnchor>
    <xdr:from>
      <xdr:col>18</xdr:col>
      <xdr:colOff>9525</xdr:colOff>
      <xdr:row>20</xdr:row>
      <xdr:rowOff>122360</xdr:rowOff>
    </xdr:from>
    <xdr:to>
      <xdr:col>20</xdr:col>
      <xdr:colOff>41475</xdr:colOff>
      <xdr:row>23</xdr:row>
      <xdr:rowOff>57020</xdr:rowOff>
    </xdr:to>
    <xdr:sp macro="" textlink="">
      <xdr:nvSpPr>
        <xdr:cNvPr id="67" name="矢印: 右 66">
          <a:extLst>
            <a:ext uri="{FF2B5EF4-FFF2-40B4-BE49-F238E27FC236}">
              <a16:creationId xmlns:a16="http://schemas.microsoft.com/office/drawing/2014/main" id="{88AE1874-6645-432F-95DD-218BC04B0E61}"/>
            </a:ext>
          </a:extLst>
        </xdr:cNvPr>
        <xdr:cNvSpPr/>
      </xdr:nvSpPr>
      <xdr:spPr bwMode="auto">
        <a:xfrm rot="5400000">
          <a:off x="3483506" y="5272167"/>
          <a:ext cx="660026" cy="427604"/>
        </a:xfrm>
        <a:prstGeom prst="rightArrow">
          <a:avLst/>
        </a:prstGeom>
        <a:solidFill>
          <a:schemeClr val="accent1"/>
        </a:solidFill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66675</xdr:colOff>
      <xdr:row>23</xdr:row>
      <xdr:rowOff>192714</xdr:rowOff>
    </xdr:from>
    <xdr:to>
      <xdr:col>24</xdr:col>
      <xdr:colOff>39225</xdr:colOff>
      <xdr:row>29</xdr:row>
      <xdr:rowOff>166881</xdr:rowOff>
    </xdr:to>
    <xdr:pic>
      <xdr:nvPicPr>
        <xdr:cNvPr id="68" name="図 67">
          <a:extLst>
            <a:ext uri="{FF2B5EF4-FFF2-40B4-BE49-F238E27FC236}">
              <a16:creationId xmlns:a16="http://schemas.microsoft.com/office/drawing/2014/main" id="{EBEE9D6A-5BE2-49D4-899A-6F921A61E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6564" r="51531" b="11969"/>
        <a:stretch/>
      </xdr:blipFill>
      <xdr:spPr>
        <a:xfrm>
          <a:off x="2865560" y="5951676"/>
          <a:ext cx="1950819" cy="142489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25</xdr:col>
      <xdr:colOff>76200</xdr:colOff>
      <xdr:row>23</xdr:row>
      <xdr:rowOff>192698</xdr:rowOff>
    </xdr:from>
    <xdr:to>
      <xdr:col>35</xdr:col>
      <xdr:colOff>48750</xdr:colOff>
      <xdr:row>28</xdr:row>
      <xdr:rowOff>46927</xdr:rowOff>
    </xdr:to>
    <xdr:pic>
      <xdr:nvPicPr>
        <xdr:cNvPr id="69" name="図 68">
          <a:extLst>
            <a:ext uri="{FF2B5EF4-FFF2-40B4-BE49-F238E27FC236}">
              <a16:creationId xmlns:a16="http://schemas.microsoft.com/office/drawing/2014/main" id="{604F97F0-CDDB-4C08-B0F2-919871282D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26175" r="44210" b="21084"/>
        <a:stretch/>
      </xdr:blipFill>
      <xdr:spPr>
        <a:xfrm>
          <a:off x="5051181" y="5951660"/>
          <a:ext cx="1950819" cy="106317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25</xdr:col>
      <xdr:colOff>114299</xdr:colOff>
      <xdr:row>16</xdr:row>
      <xdr:rowOff>152401</xdr:rowOff>
    </xdr:from>
    <xdr:to>
      <xdr:col>34</xdr:col>
      <xdr:colOff>136574</xdr:colOff>
      <xdr:row>17</xdr:row>
      <xdr:rowOff>205875</xdr:rowOff>
    </xdr:to>
    <xdr:pic>
      <xdr:nvPicPr>
        <xdr:cNvPr id="72" name="図 71">
          <a:extLst>
            <a:ext uri="{FF2B5EF4-FFF2-40B4-BE49-F238E27FC236}">
              <a16:creationId xmlns:a16="http://schemas.microsoft.com/office/drawing/2014/main" id="{44AF37F7-E04B-4921-A3CB-D410712792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5376" t="86209" r="71811" b="10145"/>
        <a:stretch/>
      </xdr:blipFill>
      <xdr:spPr>
        <a:xfrm>
          <a:off x="5143499" y="4162426"/>
          <a:ext cx="1822500" cy="291600"/>
        </a:xfrm>
        <a:prstGeom prst="rect">
          <a:avLst/>
        </a:prstGeom>
        <a:ln w="28575">
          <a:solidFill>
            <a:srgbClr val="FF0000"/>
          </a:solidFill>
        </a:ln>
      </xdr:spPr>
    </xdr:pic>
    <xdr:clientData/>
  </xdr:twoCellAnchor>
  <xdr:twoCellAnchor>
    <xdr:from>
      <xdr:col>31</xdr:col>
      <xdr:colOff>88406</xdr:colOff>
      <xdr:row>17</xdr:row>
      <xdr:rowOff>109806</xdr:rowOff>
    </xdr:from>
    <xdr:to>
      <xdr:col>33</xdr:col>
      <xdr:colOff>120356</xdr:colOff>
      <xdr:row>19</xdr:row>
      <xdr:rowOff>101556</xdr:rowOff>
    </xdr:to>
    <xdr:sp macro="" textlink="">
      <xdr:nvSpPr>
        <xdr:cNvPr id="73" name="矢印: 右 72">
          <a:extLst>
            <a:ext uri="{FF2B5EF4-FFF2-40B4-BE49-F238E27FC236}">
              <a16:creationId xmlns:a16="http://schemas.microsoft.com/office/drawing/2014/main" id="{D67CC2D4-DEB4-460B-901D-CB132176F003}"/>
            </a:ext>
          </a:extLst>
        </xdr:cNvPr>
        <xdr:cNvSpPr/>
      </xdr:nvSpPr>
      <xdr:spPr bwMode="auto">
        <a:xfrm rot="14254745">
          <a:off x="6299756" y="4375956"/>
          <a:ext cx="468000" cy="432000"/>
        </a:xfrm>
        <a:prstGeom prst="rightArrow">
          <a:avLst/>
        </a:prstGeom>
        <a:solidFill>
          <a:schemeClr val="bg1"/>
        </a:solidFill>
        <a:ln w="19050" cap="rnd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114300</xdr:colOff>
      <xdr:row>19</xdr:row>
      <xdr:rowOff>9525</xdr:rowOff>
    </xdr:from>
    <xdr:to>
      <xdr:col>36</xdr:col>
      <xdr:colOff>34200</xdr:colOff>
      <xdr:row>20</xdr:row>
      <xdr:rowOff>131400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A36F89DB-8E05-4D7B-BF6D-CDDC7F92DF05}"/>
            </a:ext>
          </a:extLst>
        </xdr:cNvPr>
        <xdr:cNvSpPr/>
      </xdr:nvSpPr>
      <xdr:spPr bwMode="auto">
        <a:xfrm>
          <a:off x="6543675" y="4733925"/>
          <a:ext cx="720000" cy="360000"/>
        </a:xfrm>
        <a:prstGeom prst="rect">
          <a:avLst/>
        </a:prstGeom>
        <a:noFill/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①選択</a:t>
          </a:r>
        </a:p>
      </xdr:txBody>
    </xdr:sp>
    <xdr:clientData/>
  </xdr:twoCellAnchor>
  <xdr:twoCellAnchor>
    <xdr:from>
      <xdr:col>29</xdr:col>
      <xdr:colOff>85725</xdr:colOff>
      <xdr:row>20</xdr:row>
      <xdr:rowOff>122360</xdr:rowOff>
    </xdr:from>
    <xdr:to>
      <xdr:col>31</xdr:col>
      <xdr:colOff>117675</xdr:colOff>
      <xdr:row>23</xdr:row>
      <xdr:rowOff>57020</xdr:rowOff>
    </xdr:to>
    <xdr:sp macro="" textlink="">
      <xdr:nvSpPr>
        <xdr:cNvPr id="75" name="矢印: 右 74">
          <a:extLst>
            <a:ext uri="{FF2B5EF4-FFF2-40B4-BE49-F238E27FC236}">
              <a16:creationId xmlns:a16="http://schemas.microsoft.com/office/drawing/2014/main" id="{C9F6147D-6B28-46F9-A292-5FA5A4B500E4}"/>
            </a:ext>
          </a:extLst>
        </xdr:cNvPr>
        <xdr:cNvSpPr/>
      </xdr:nvSpPr>
      <xdr:spPr bwMode="auto">
        <a:xfrm rot="5400000">
          <a:off x="5735802" y="5272167"/>
          <a:ext cx="660026" cy="427604"/>
        </a:xfrm>
        <a:prstGeom prst="rightArrow">
          <a:avLst/>
        </a:prstGeom>
        <a:solidFill>
          <a:schemeClr val="accent1"/>
        </a:solidFill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30</xdr:col>
      <xdr:colOff>74295</xdr:colOff>
      <xdr:row>34</xdr:row>
      <xdr:rowOff>217178</xdr:rowOff>
    </xdr:from>
    <xdr:to>
      <xdr:col>32</xdr:col>
      <xdr:colOff>7770</xdr:colOff>
      <xdr:row>36</xdr:row>
      <xdr:rowOff>118861</xdr:rowOff>
    </xdr:to>
    <xdr:pic>
      <xdr:nvPicPr>
        <xdr:cNvPr id="76" name="図 75" descr="電球マーク">
          <a:extLst>
            <a:ext uri="{FF2B5EF4-FFF2-40B4-BE49-F238E27FC236}">
              <a16:creationId xmlns:a16="http://schemas.microsoft.com/office/drawing/2014/main" id="{F3070453-47AA-453F-AF70-180035E9CA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69" t="4177" r="11341" b="6483"/>
        <a:stretch/>
      </xdr:blipFill>
      <xdr:spPr bwMode="auto">
        <a:xfrm>
          <a:off x="5583555" y="8454398"/>
          <a:ext cx="299235" cy="374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41672</xdr:colOff>
      <xdr:row>37</xdr:row>
      <xdr:rowOff>136922</xdr:rowOff>
    </xdr:from>
    <xdr:to>
      <xdr:col>15</xdr:col>
      <xdr:colOff>89598</xdr:colOff>
      <xdr:row>39</xdr:row>
      <xdr:rowOff>90977</xdr:rowOff>
    </xdr:to>
    <xdr:sp macro="" textlink="">
      <xdr:nvSpPr>
        <xdr:cNvPr id="79" name="矢印: 右 78">
          <a:extLst>
            <a:ext uri="{FF2B5EF4-FFF2-40B4-BE49-F238E27FC236}">
              <a16:creationId xmlns:a16="http://schemas.microsoft.com/office/drawing/2014/main" id="{AE4156E6-BF37-42A4-B39D-151259B3254E}"/>
            </a:ext>
          </a:extLst>
        </xdr:cNvPr>
        <xdr:cNvSpPr/>
      </xdr:nvSpPr>
      <xdr:spPr bwMode="auto">
        <a:xfrm>
          <a:off x="2494360" y="8911828"/>
          <a:ext cx="655144" cy="430305"/>
        </a:xfrm>
        <a:prstGeom prst="rightArrow">
          <a:avLst/>
        </a:prstGeom>
        <a:solidFill>
          <a:schemeClr val="accent1"/>
        </a:solidFill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196458</xdr:colOff>
      <xdr:row>40</xdr:row>
      <xdr:rowOff>136922</xdr:rowOff>
    </xdr:from>
    <xdr:to>
      <xdr:col>27</xdr:col>
      <xdr:colOff>85177</xdr:colOff>
      <xdr:row>41</xdr:row>
      <xdr:rowOff>186797</xdr:rowOff>
    </xdr:to>
    <xdr:sp macro="" textlink="">
      <xdr:nvSpPr>
        <xdr:cNvPr id="80" name="正方形/長方形 79">
          <a:extLst>
            <a:ext uri="{FF2B5EF4-FFF2-40B4-BE49-F238E27FC236}">
              <a16:creationId xmlns:a16="http://schemas.microsoft.com/office/drawing/2014/main" id="{4E91BA5F-7CE5-4A2C-9465-090143129F00}"/>
            </a:ext>
          </a:extLst>
        </xdr:cNvPr>
        <xdr:cNvSpPr/>
      </xdr:nvSpPr>
      <xdr:spPr bwMode="auto">
        <a:xfrm>
          <a:off x="3053958" y="9626203"/>
          <a:ext cx="2520000" cy="288000"/>
        </a:xfrm>
        <a:prstGeom prst="rect">
          <a:avLst/>
        </a:prstGeom>
        <a:noFill/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②印刷 → 切取り→封筒に貼付</a:t>
          </a:r>
        </a:p>
      </xdr:txBody>
    </xdr:sp>
    <xdr:clientData/>
  </xdr:twoCellAnchor>
  <xdr:twoCellAnchor>
    <xdr:from>
      <xdr:col>24</xdr:col>
      <xdr:colOff>95248</xdr:colOff>
      <xdr:row>37</xdr:row>
      <xdr:rowOff>136924</xdr:rowOff>
    </xdr:from>
    <xdr:to>
      <xdr:col>27</xdr:col>
      <xdr:colOff>143174</xdr:colOff>
      <xdr:row>39</xdr:row>
      <xdr:rowOff>90979</xdr:rowOff>
    </xdr:to>
    <xdr:sp macro="" textlink="">
      <xdr:nvSpPr>
        <xdr:cNvPr id="81" name="矢印: 右 80">
          <a:extLst>
            <a:ext uri="{FF2B5EF4-FFF2-40B4-BE49-F238E27FC236}">
              <a16:creationId xmlns:a16="http://schemas.microsoft.com/office/drawing/2014/main" id="{9FDE0D34-41D8-42C9-BAF2-BF30C6F94EFE}"/>
            </a:ext>
          </a:extLst>
        </xdr:cNvPr>
        <xdr:cNvSpPr/>
      </xdr:nvSpPr>
      <xdr:spPr bwMode="auto">
        <a:xfrm>
          <a:off x="4976811" y="8911830"/>
          <a:ext cx="655144" cy="430305"/>
        </a:xfrm>
        <a:prstGeom prst="rightArrow">
          <a:avLst/>
        </a:prstGeom>
        <a:solidFill>
          <a:schemeClr val="accent1"/>
        </a:solidFill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28</xdr:col>
      <xdr:colOff>71432</xdr:colOff>
      <xdr:row>36</xdr:row>
      <xdr:rowOff>184568</xdr:rowOff>
    </xdr:from>
    <xdr:to>
      <xdr:col>33</xdr:col>
      <xdr:colOff>181894</xdr:colOff>
      <xdr:row>40</xdr:row>
      <xdr:rowOff>117668</xdr:rowOff>
    </xdr:to>
    <xdr:pic>
      <xdr:nvPicPr>
        <xdr:cNvPr id="83" name="図 82">
          <a:extLst>
            <a:ext uri="{FF2B5EF4-FFF2-40B4-BE49-F238E27FC236}">
              <a16:creationId xmlns:a16="http://schemas.microsoft.com/office/drawing/2014/main" id="{4E72C4FF-C4FF-4656-B892-7157850EAE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4990" t="31661" r="57718" b="16005"/>
        <a:stretch/>
      </xdr:blipFill>
      <xdr:spPr>
        <a:xfrm>
          <a:off x="5762620" y="8721349"/>
          <a:ext cx="1122493" cy="8856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27</xdr:col>
      <xdr:colOff>119054</xdr:colOff>
      <xdr:row>40</xdr:row>
      <xdr:rowOff>136922</xdr:rowOff>
    </xdr:from>
    <xdr:to>
      <xdr:col>36</xdr:col>
      <xdr:colOff>97397</xdr:colOff>
      <xdr:row>41</xdr:row>
      <xdr:rowOff>186797</xdr:rowOff>
    </xdr:to>
    <xdr:sp macro="" textlink="">
      <xdr:nvSpPr>
        <xdr:cNvPr id="84" name="正方形/長方形 83">
          <a:extLst>
            <a:ext uri="{FF2B5EF4-FFF2-40B4-BE49-F238E27FC236}">
              <a16:creationId xmlns:a16="http://schemas.microsoft.com/office/drawing/2014/main" id="{580AA3FC-0D5B-42D8-B532-9DA3DEFC63B8}"/>
            </a:ext>
          </a:extLst>
        </xdr:cNvPr>
        <xdr:cNvSpPr/>
      </xdr:nvSpPr>
      <xdr:spPr bwMode="auto">
        <a:xfrm>
          <a:off x="5607835" y="9626203"/>
          <a:ext cx="1800000" cy="288000"/>
        </a:xfrm>
        <a:prstGeom prst="rect">
          <a:avLst/>
        </a:prstGeom>
        <a:noFill/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③封入時に書類を確認</a:t>
          </a:r>
        </a:p>
      </xdr:txBody>
    </xdr:sp>
    <xdr:clientData/>
  </xdr:twoCellAnchor>
  <xdr:twoCellAnchor editAs="oneCell">
    <xdr:from>
      <xdr:col>16</xdr:col>
      <xdr:colOff>53069</xdr:colOff>
      <xdr:row>36</xdr:row>
      <xdr:rowOff>209627</xdr:rowOff>
    </xdr:from>
    <xdr:to>
      <xdr:col>23</xdr:col>
      <xdr:colOff>102719</xdr:colOff>
      <xdr:row>40</xdr:row>
      <xdr:rowOff>94033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2E6C31C-4135-959A-D434-E360D19F10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2905" t="4754" r="4401" b="2932"/>
        <a:stretch>
          <a:fillRect/>
        </a:stretch>
      </xdr:blipFill>
      <xdr:spPr>
        <a:xfrm>
          <a:off x="2959555" y="9037941"/>
          <a:ext cx="1306950" cy="84234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13335</xdr:colOff>
      <xdr:row>22</xdr:row>
      <xdr:rowOff>180975</xdr:rowOff>
    </xdr:from>
    <xdr:to>
      <xdr:col>63</xdr:col>
      <xdr:colOff>37275</xdr:colOff>
      <xdr:row>22</xdr:row>
      <xdr:rowOff>180975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56EBE246-00FE-4916-8661-159C88F3A7CB}"/>
            </a:ext>
          </a:extLst>
        </xdr:cNvPr>
        <xdr:cNvSpPr>
          <a:spLocks noChangeShapeType="1"/>
        </xdr:cNvSpPr>
      </xdr:nvSpPr>
      <xdr:spPr bwMode="auto">
        <a:xfrm>
          <a:off x="2893695" y="4082415"/>
          <a:ext cx="504000" cy="0"/>
        </a:xfrm>
        <a:prstGeom prst="line">
          <a:avLst/>
        </a:prstGeom>
        <a:noFill/>
        <a:ln w="324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74</xdr:col>
      <xdr:colOff>9525</xdr:colOff>
      <xdr:row>22</xdr:row>
      <xdr:rowOff>180975</xdr:rowOff>
    </xdr:from>
    <xdr:to>
      <xdr:col>84</xdr:col>
      <xdr:colOff>52125</xdr:colOff>
      <xdr:row>22</xdr:row>
      <xdr:rowOff>180975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3116B965-8C9E-42AB-BDD1-41B9038A29AC}"/>
            </a:ext>
          </a:extLst>
        </xdr:cNvPr>
        <xdr:cNvSpPr>
          <a:spLocks noChangeShapeType="1"/>
        </xdr:cNvSpPr>
      </xdr:nvSpPr>
      <xdr:spPr bwMode="auto">
        <a:xfrm>
          <a:off x="3956685" y="4082415"/>
          <a:ext cx="576000" cy="0"/>
        </a:xfrm>
        <a:prstGeom prst="line">
          <a:avLst/>
        </a:prstGeom>
        <a:noFill/>
        <a:ln w="324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93</xdr:col>
      <xdr:colOff>5715</xdr:colOff>
      <xdr:row>22</xdr:row>
      <xdr:rowOff>180975</xdr:rowOff>
    </xdr:from>
    <xdr:to>
      <xdr:col>103</xdr:col>
      <xdr:colOff>48315</xdr:colOff>
      <xdr:row>22</xdr:row>
      <xdr:rowOff>180975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166D4717-FB06-4331-A43F-DA1D73B85FA0}"/>
            </a:ext>
          </a:extLst>
        </xdr:cNvPr>
        <xdr:cNvSpPr>
          <a:spLocks noChangeShapeType="1"/>
        </xdr:cNvSpPr>
      </xdr:nvSpPr>
      <xdr:spPr bwMode="auto">
        <a:xfrm>
          <a:off x="4966335" y="4082415"/>
          <a:ext cx="576000" cy="0"/>
        </a:xfrm>
        <a:prstGeom prst="line">
          <a:avLst/>
        </a:prstGeom>
        <a:noFill/>
        <a:ln w="324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54</xdr:col>
      <xdr:colOff>28575</xdr:colOff>
      <xdr:row>26</xdr:row>
      <xdr:rowOff>180975</xdr:rowOff>
    </xdr:from>
    <xdr:to>
      <xdr:col>63</xdr:col>
      <xdr:colOff>28575</xdr:colOff>
      <xdr:row>26</xdr:row>
      <xdr:rowOff>180975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8F37C90E-D829-41D6-B2DA-898CD04E5D54}"/>
            </a:ext>
          </a:extLst>
        </xdr:cNvPr>
        <xdr:cNvSpPr>
          <a:spLocks noChangeShapeType="1"/>
        </xdr:cNvSpPr>
      </xdr:nvSpPr>
      <xdr:spPr bwMode="auto">
        <a:xfrm>
          <a:off x="2908935" y="5690235"/>
          <a:ext cx="480060" cy="0"/>
        </a:xfrm>
        <a:prstGeom prst="line">
          <a:avLst/>
        </a:prstGeom>
        <a:noFill/>
        <a:ln w="324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74</xdr:col>
      <xdr:colOff>1905</xdr:colOff>
      <xdr:row>26</xdr:row>
      <xdr:rowOff>180975</xdr:rowOff>
    </xdr:from>
    <xdr:to>
      <xdr:col>84</xdr:col>
      <xdr:colOff>44505</xdr:colOff>
      <xdr:row>26</xdr:row>
      <xdr:rowOff>180975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AA4AE616-7A4E-46F2-BDA8-B2F87378297F}"/>
            </a:ext>
          </a:extLst>
        </xdr:cNvPr>
        <xdr:cNvSpPr>
          <a:spLocks noChangeShapeType="1"/>
        </xdr:cNvSpPr>
      </xdr:nvSpPr>
      <xdr:spPr bwMode="auto">
        <a:xfrm>
          <a:off x="3949065" y="4905375"/>
          <a:ext cx="576000" cy="0"/>
        </a:xfrm>
        <a:prstGeom prst="line">
          <a:avLst/>
        </a:prstGeom>
        <a:noFill/>
        <a:ln w="324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93</xdr:col>
      <xdr:colOff>13335</xdr:colOff>
      <xdr:row>26</xdr:row>
      <xdr:rowOff>180975</xdr:rowOff>
    </xdr:from>
    <xdr:to>
      <xdr:col>104</xdr:col>
      <xdr:colOff>2595</xdr:colOff>
      <xdr:row>26</xdr:row>
      <xdr:rowOff>180975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4EE6796D-4636-4923-A2C5-8B06041682A6}"/>
            </a:ext>
          </a:extLst>
        </xdr:cNvPr>
        <xdr:cNvSpPr>
          <a:spLocks noChangeShapeType="1"/>
        </xdr:cNvSpPr>
      </xdr:nvSpPr>
      <xdr:spPr bwMode="auto">
        <a:xfrm>
          <a:off x="4973955" y="4905375"/>
          <a:ext cx="576000" cy="0"/>
        </a:xfrm>
        <a:prstGeom prst="line">
          <a:avLst/>
        </a:prstGeom>
        <a:noFill/>
        <a:ln w="324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54</xdr:col>
      <xdr:colOff>20955</xdr:colOff>
      <xdr:row>26</xdr:row>
      <xdr:rowOff>180975</xdr:rowOff>
    </xdr:from>
    <xdr:to>
      <xdr:col>63</xdr:col>
      <xdr:colOff>44895</xdr:colOff>
      <xdr:row>26</xdr:row>
      <xdr:rowOff>180975</xdr:rowOff>
    </xdr:to>
    <xdr:sp macro="" textlink="">
      <xdr:nvSpPr>
        <xdr:cNvPr id="40" name="Line 1">
          <a:extLst>
            <a:ext uri="{FF2B5EF4-FFF2-40B4-BE49-F238E27FC236}">
              <a16:creationId xmlns:a16="http://schemas.microsoft.com/office/drawing/2014/main" id="{00B36BC2-9F45-442A-8DB6-979CB9C849F5}"/>
            </a:ext>
          </a:extLst>
        </xdr:cNvPr>
        <xdr:cNvSpPr>
          <a:spLocks noChangeShapeType="1"/>
        </xdr:cNvSpPr>
      </xdr:nvSpPr>
      <xdr:spPr bwMode="auto">
        <a:xfrm>
          <a:off x="2901315" y="4905375"/>
          <a:ext cx="504000" cy="0"/>
        </a:xfrm>
        <a:prstGeom prst="line">
          <a:avLst/>
        </a:prstGeom>
        <a:noFill/>
        <a:ln w="324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41</xdr:col>
      <xdr:colOff>9525</xdr:colOff>
      <xdr:row>14</xdr:row>
      <xdr:rowOff>28575</xdr:rowOff>
    </xdr:from>
    <xdr:to>
      <xdr:col>43</xdr:col>
      <xdr:colOff>38100</xdr:colOff>
      <xdr:row>14</xdr:row>
      <xdr:rowOff>142875</xdr:rowOff>
    </xdr:to>
    <xdr:sp macro="" textlink="" fLocksText="0">
      <xdr:nvSpPr>
        <xdr:cNvPr id="14" name="CustomShape 1">
          <a:extLst>
            <a:ext uri="{FF2B5EF4-FFF2-40B4-BE49-F238E27FC236}">
              <a16:creationId xmlns:a16="http://schemas.microsoft.com/office/drawing/2014/main" id="{6D07947A-957F-49A9-BC1F-CC47509A1141}"/>
            </a:ext>
          </a:extLst>
        </xdr:cNvPr>
        <xdr:cNvSpPr>
          <a:spLocks noChangeArrowheads="1"/>
        </xdr:cNvSpPr>
      </xdr:nvSpPr>
      <xdr:spPr bwMode="auto">
        <a:xfrm>
          <a:off x="1983105" y="3061335"/>
          <a:ext cx="135255" cy="114300"/>
        </a:xfrm>
        <a:custGeom>
          <a:avLst/>
          <a:gdLst>
            <a:gd name="G0" fmla="+- 490 0 0"/>
            <a:gd name="G1" fmla="+- 316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18000" rIns="0" bIns="0" anchor="t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</xdr:txBody>
    </xdr:sp>
    <xdr:clientData/>
  </xdr:twoCellAnchor>
  <xdr:twoCellAnchor>
    <xdr:from>
      <xdr:col>24</xdr:col>
      <xdr:colOff>5080</xdr:colOff>
      <xdr:row>5</xdr:row>
      <xdr:rowOff>4298</xdr:rowOff>
    </xdr:from>
    <xdr:to>
      <xdr:col>24</xdr:col>
      <xdr:colOff>5080</xdr:colOff>
      <xdr:row>13</xdr:row>
      <xdr:rowOff>11636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5646B490-C48C-55B2-BECA-C06F74C62262}"/>
            </a:ext>
          </a:extLst>
        </xdr:cNvPr>
        <xdr:cNvCxnSpPr/>
      </xdr:nvCxnSpPr>
      <xdr:spPr bwMode="auto">
        <a:xfrm>
          <a:off x="1271172" y="965590"/>
          <a:ext cx="0" cy="108000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 cap="rnd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45328</xdr:colOff>
      <xdr:row>7</xdr:row>
      <xdr:rowOff>76200</xdr:rowOff>
    </xdr:from>
    <xdr:to>
      <xdr:col>29</xdr:col>
      <xdr:colOff>12512</xdr:colOff>
      <xdr:row>7</xdr:row>
      <xdr:rowOff>76200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154C906-D325-40F0-AD50-3A091226EA7C}"/>
            </a:ext>
          </a:extLst>
        </xdr:cNvPr>
        <xdr:cNvCxnSpPr/>
      </xdr:nvCxnSpPr>
      <xdr:spPr bwMode="auto">
        <a:xfrm flipV="1">
          <a:off x="678374" y="1307123"/>
          <a:ext cx="86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 cap="rnd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17</xdr:col>
      <xdr:colOff>10160</xdr:colOff>
      <xdr:row>6</xdr:row>
      <xdr:rowOff>101600</xdr:rowOff>
    </xdr:from>
    <xdr:ext cx="432000" cy="21600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D95A8EE8-AE14-7D49-9503-41F3B8EBC4F9}"/>
            </a:ext>
          </a:extLst>
        </xdr:cNvPr>
        <xdr:cNvSpPr txBox="1"/>
      </xdr:nvSpPr>
      <xdr:spPr>
        <a:xfrm>
          <a:off x="680720" y="1361440"/>
          <a:ext cx="432000" cy="21600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2.4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㎝</a:t>
          </a:r>
        </a:p>
      </xdr:txBody>
    </xdr:sp>
    <xdr:clientData/>
  </xdr:oneCellAnchor>
  <xdr:oneCellAnchor>
    <xdr:from>
      <xdr:col>22</xdr:col>
      <xdr:colOff>36046</xdr:colOff>
      <xdr:row>9</xdr:row>
      <xdr:rowOff>45719</xdr:rowOff>
    </xdr:from>
    <xdr:ext cx="288000" cy="32400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6CC2842-143C-D372-8956-8C60C3144E09}"/>
            </a:ext>
          </a:extLst>
        </xdr:cNvPr>
        <xdr:cNvSpPr txBox="1"/>
      </xdr:nvSpPr>
      <xdr:spPr>
        <a:xfrm>
          <a:off x="986006" y="1717039"/>
          <a:ext cx="288000" cy="32400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3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㎝</a:t>
          </a:r>
        </a:p>
      </xdr:txBody>
    </xdr:sp>
    <xdr:clientData/>
  </xdr:oneCellAnchor>
  <xdr:oneCellAnchor>
    <xdr:from>
      <xdr:col>14</xdr:col>
      <xdr:colOff>49726</xdr:colOff>
      <xdr:row>8</xdr:row>
      <xdr:rowOff>86360</xdr:rowOff>
    </xdr:from>
    <xdr:ext cx="304314" cy="451277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B19E8821-5DF5-42E2-AB5A-4BAF53502503}"/>
            </a:ext>
          </a:extLst>
        </xdr:cNvPr>
        <xdr:cNvSpPr txBox="1"/>
      </xdr:nvSpPr>
      <xdr:spPr>
        <a:xfrm>
          <a:off x="796486" y="1442720"/>
          <a:ext cx="304314" cy="45127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写</a:t>
          </a:r>
          <a:r>
            <a:rPr kumimoji="1" lang="ja-JP" altLang="en-US" sz="800" baseline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真</a:t>
          </a:r>
        </a:p>
      </xdr:txBody>
    </xdr:sp>
    <xdr:clientData/>
  </xdr:oneCellAnchor>
  <xdr:twoCellAnchor>
    <xdr:from>
      <xdr:col>7</xdr:col>
      <xdr:colOff>20320</xdr:colOff>
      <xdr:row>14</xdr:row>
      <xdr:rowOff>172720</xdr:rowOff>
    </xdr:from>
    <xdr:to>
      <xdr:col>12</xdr:col>
      <xdr:colOff>28920</xdr:colOff>
      <xdr:row>16</xdr:row>
      <xdr:rowOff>44160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C7CB4E5A-2A83-FF2C-1010-B42228C1C4EC}"/>
            </a:ext>
          </a:extLst>
        </xdr:cNvPr>
        <xdr:cNvSpPr/>
      </xdr:nvSpPr>
      <xdr:spPr bwMode="auto">
        <a:xfrm>
          <a:off x="411480" y="2433320"/>
          <a:ext cx="288000" cy="288000"/>
        </a:xfrm>
        <a:prstGeom prst="rect">
          <a:avLst/>
        </a:prstGeom>
        <a:noFill/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＊</a:t>
          </a:r>
        </a:p>
      </xdr:txBody>
    </xdr:sp>
    <xdr:clientData/>
  </xdr:twoCellAnchor>
  <xdr:twoCellAnchor>
    <xdr:from>
      <xdr:col>35</xdr:col>
      <xdr:colOff>20320</xdr:colOff>
      <xdr:row>14</xdr:row>
      <xdr:rowOff>172720</xdr:rowOff>
    </xdr:from>
    <xdr:to>
      <xdr:col>40</xdr:col>
      <xdr:colOff>28920</xdr:colOff>
      <xdr:row>16</xdr:row>
      <xdr:rowOff>44160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9D3ED6DC-84D6-427B-8E41-40A20CF1EAF7}"/>
            </a:ext>
          </a:extLst>
        </xdr:cNvPr>
        <xdr:cNvSpPr/>
      </xdr:nvSpPr>
      <xdr:spPr bwMode="auto">
        <a:xfrm>
          <a:off x="1976120" y="2433320"/>
          <a:ext cx="288000" cy="288000"/>
        </a:xfrm>
        <a:prstGeom prst="rect">
          <a:avLst/>
        </a:prstGeom>
        <a:noFill/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＊</a:t>
          </a:r>
        </a:p>
      </xdr:txBody>
    </xdr:sp>
    <xdr:clientData/>
  </xdr:twoCellAnchor>
  <xdr:twoCellAnchor>
    <xdr:from>
      <xdr:col>67</xdr:col>
      <xdr:colOff>20320</xdr:colOff>
      <xdr:row>14</xdr:row>
      <xdr:rowOff>172720</xdr:rowOff>
    </xdr:from>
    <xdr:to>
      <xdr:col>72</xdr:col>
      <xdr:colOff>28920</xdr:colOff>
      <xdr:row>16</xdr:row>
      <xdr:rowOff>44160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5F370088-821F-49D4-9BA2-F42F679F9100}"/>
            </a:ext>
          </a:extLst>
        </xdr:cNvPr>
        <xdr:cNvSpPr/>
      </xdr:nvSpPr>
      <xdr:spPr bwMode="auto">
        <a:xfrm>
          <a:off x="3764280" y="2433320"/>
          <a:ext cx="288000" cy="288000"/>
        </a:xfrm>
        <a:prstGeom prst="rect">
          <a:avLst/>
        </a:prstGeom>
        <a:noFill/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＊</a:t>
          </a:r>
        </a:p>
      </xdr:txBody>
    </xdr:sp>
    <xdr:clientData/>
  </xdr:twoCellAnchor>
  <xdr:twoCellAnchor>
    <xdr:from>
      <xdr:col>124</xdr:col>
      <xdr:colOff>27529</xdr:colOff>
      <xdr:row>3</xdr:row>
      <xdr:rowOff>19051</xdr:rowOff>
    </xdr:from>
    <xdr:to>
      <xdr:col>196</xdr:col>
      <xdr:colOff>46379</xdr:colOff>
      <xdr:row>35</xdr:row>
      <xdr:rowOff>190500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3BCED2DE-25AA-BB02-2182-DF04A8FA5905}"/>
            </a:ext>
          </a:extLst>
        </xdr:cNvPr>
        <xdr:cNvSpPr/>
      </xdr:nvSpPr>
      <xdr:spPr bwMode="auto">
        <a:xfrm>
          <a:off x="5933029" y="542926"/>
          <a:ext cx="3447850" cy="631507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3175" cap="rnd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本様式は、ディスプレイサイズが「</a:t>
          </a:r>
          <a:r>
            <a:rPr kumimoji="1" lang="en-US" altLang="ja-JP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100</a:t>
          </a: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％」の環境下</a:t>
          </a:r>
        </a:p>
        <a:p>
          <a:pPr algn="l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で作成しております。</a:t>
          </a:r>
        </a:p>
        <a:p>
          <a:pPr algn="l"/>
          <a:endParaRPr kumimoji="1" lang="ja-JP" altLang="en-US" sz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そのため、</a:t>
          </a:r>
          <a:r>
            <a:rPr kumimoji="1" lang="ja-JP" altLang="en-US" sz="1200" u="none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ご使用のパソコンのディスプレイサイズが</a:t>
          </a:r>
        </a:p>
        <a:p>
          <a:pPr algn="l"/>
          <a:r>
            <a:rPr kumimoji="1" lang="ja-JP" altLang="en-US" sz="1200" u="none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「</a:t>
          </a:r>
          <a:r>
            <a:rPr kumimoji="1" lang="en-US" altLang="ja-JP" sz="1200" u="none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100</a:t>
          </a:r>
          <a:r>
            <a:rPr kumimoji="1" lang="ja-JP" altLang="en-US" sz="1200" u="none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％」でない場合、レイアウトがずれる可能性が</a:t>
          </a:r>
        </a:p>
        <a:p>
          <a:pPr algn="l"/>
          <a:r>
            <a:rPr kumimoji="1" lang="ja-JP" altLang="en-US" sz="1200" u="none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ございます。</a:t>
          </a:r>
        </a:p>
        <a:p>
          <a:pPr algn="l"/>
          <a:endParaRPr kumimoji="1" lang="ja-JP" altLang="en-US" sz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その場合は、お手数をおかけしますが、以下の操作に</a:t>
          </a:r>
        </a:p>
        <a:p>
          <a:pPr algn="l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より一時的にディスプレイサイズをご変更ください。</a:t>
          </a:r>
          <a:endParaRPr kumimoji="1" lang="en-US" altLang="ja-JP" sz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endParaRPr kumimoji="1" lang="ja-JP" altLang="en-US" sz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en-US" altLang="ja-JP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【</a:t>
          </a: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ディスプレイサイズの変更手順</a:t>
          </a:r>
          <a:r>
            <a:rPr kumimoji="1" lang="en-US" altLang="ja-JP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】</a:t>
          </a:r>
        </a:p>
        <a:p>
          <a:pPr algn="l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①デスクトップ上で右クリック</a:t>
          </a:r>
        </a:p>
        <a:p>
          <a:pPr algn="l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②「ディスプレイ設定」をクリック</a:t>
          </a:r>
        </a:p>
        <a:p>
          <a:pPr algn="l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③「拡大縮小とレイアウト」の</a:t>
          </a:r>
          <a:r>
            <a:rPr kumimoji="1" lang="en-US" altLang="ja-JP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『</a:t>
          </a: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拡大／縮小</a:t>
          </a:r>
          <a:r>
            <a:rPr kumimoji="1" lang="en-US" altLang="ja-JP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』</a:t>
          </a: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を</a:t>
          </a:r>
          <a:endParaRPr kumimoji="1" lang="en-US" altLang="ja-JP" sz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　「</a:t>
          </a:r>
          <a:r>
            <a:rPr kumimoji="1" lang="en-US" altLang="ja-JP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100</a:t>
          </a: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％」に設定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183</xdr:col>
      <xdr:colOff>9525</xdr:colOff>
      <xdr:row>1</xdr:row>
      <xdr:rowOff>38100</xdr:rowOff>
    </xdr:from>
    <xdr:to>
      <xdr:col>304</xdr:col>
      <xdr:colOff>12268</xdr:colOff>
      <xdr:row>36</xdr:row>
      <xdr:rowOff>27784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43AC3EB-9FB3-E040-D63A-A04F63AC5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0" y="200025"/>
          <a:ext cx="3460318" cy="63238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205</xdr:col>
      <xdr:colOff>9525</xdr:colOff>
      <xdr:row>2</xdr:row>
      <xdr:rowOff>133350</xdr:rowOff>
    </xdr:from>
    <xdr:to>
      <xdr:col>326</xdr:col>
      <xdr:colOff>12268</xdr:colOff>
      <xdr:row>49</xdr:row>
      <xdr:rowOff>30959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EE24614-9ED9-8667-78E0-ECE930147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381000"/>
          <a:ext cx="3460318" cy="63269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</xdr:colOff>
      <xdr:row>47</xdr:row>
      <xdr:rowOff>7620</xdr:rowOff>
    </xdr:from>
    <xdr:to>
      <xdr:col>11</xdr:col>
      <xdr:colOff>177120</xdr:colOff>
      <xdr:row>48</xdr:row>
      <xdr:rowOff>105120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DB665DA4-8446-47D0-8E87-477291747C57}"/>
            </a:ext>
          </a:extLst>
        </xdr:cNvPr>
        <xdr:cNvSpPr/>
      </xdr:nvSpPr>
      <xdr:spPr bwMode="auto">
        <a:xfrm>
          <a:off x="2308860" y="9563100"/>
          <a:ext cx="360000" cy="288000"/>
        </a:xfrm>
        <a:prstGeom prst="rightArrow">
          <a:avLst/>
        </a:prstGeom>
        <a:solidFill>
          <a:schemeClr val="accent1"/>
        </a:solidFill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7620</xdr:colOff>
      <xdr:row>45</xdr:row>
      <xdr:rowOff>15240</xdr:rowOff>
    </xdr:from>
    <xdr:to>
      <xdr:col>9</xdr:col>
      <xdr:colOff>167370</xdr:colOff>
      <xdr:row>50</xdr:row>
      <xdr:rowOff>99900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3EBA7E0F-51FF-00E1-536C-CADC55FDF697}"/>
            </a:ext>
          </a:extLst>
        </xdr:cNvPr>
        <xdr:cNvSpPr/>
      </xdr:nvSpPr>
      <xdr:spPr bwMode="auto">
        <a:xfrm>
          <a:off x="274320" y="9454515"/>
          <a:ext cx="2160000" cy="903810"/>
        </a:xfrm>
        <a:prstGeom prst="roundRect">
          <a:avLst/>
        </a:prstGeom>
        <a:noFill/>
        <a:ln w="6350" cap="rnd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「１．入力画面」のシートで</a:t>
          </a:r>
          <a:endParaRPr kumimoji="1" lang="en-US" altLang="ja-JP" sz="10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入力された情報が反映されます。</a:t>
          </a:r>
          <a:endParaRPr kumimoji="1" lang="en-US" altLang="ja-JP" sz="10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よろしければ、ご利用ください。</a:t>
          </a:r>
        </a:p>
      </xdr:txBody>
    </xdr:sp>
    <xdr:clientData/>
  </xdr:twoCellAnchor>
  <xdr:twoCellAnchor>
    <xdr:from>
      <xdr:col>26</xdr:col>
      <xdr:colOff>34960</xdr:colOff>
      <xdr:row>45</xdr:row>
      <xdr:rowOff>22860</xdr:rowOff>
    </xdr:from>
    <xdr:to>
      <xdr:col>33</xdr:col>
      <xdr:colOff>184060</xdr:colOff>
      <xdr:row>50</xdr:row>
      <xdr:rowOff>107520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A0DA985A-098C-4EE6-8635-A006BEA7B1E8}"/>
            </a:ext>
          </a:extLst>
        </xdr:cNvPr>
        <xdr:cNvSpPr/>
      </xdr:nvSpPr>
      <xdr:spPr bwMode="auto">
        <a:xfrm>
          <a:off x="6737593" y="9442460"/>
          <a:ext cx="2007256" cy="908339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 w="6350" cap="rnd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住所の文字数が多く、枠内に</a:t>
          </a:r>
          <a:endParaRPr kumimoji="1" lang="en-US" altLang="ja-JP" sz="10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入りきらない場合はフォント</a:t>
          </a:r>
          <a:endParaRPr kumimoji="1" lang="en-US" altLang="ja-JP" sz="10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サイズを縮小してください。</a:t>
          </a:r>
          <a:endParaRPr kumimoji="1" lang="en-US" altLang="ja-JP" sz="10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143</xdr:col>
      <xdr:colOff>19050</xdr:colOff>
      <xdr:row>6</xdr:row>
      <xdr:rowOff>19050</xdr:rowOff>
    </xdr:from>
    <xdr:to>
      <xdr:col>264</xdr:col>
      <xdr:colOff>21793</xdr:colOff>
      <xdr:row>172</xdr:row>
      <xdr:rowOff>18259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5C4B800-03E8-F18A-34BD-4F3A31EF8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5275" y="247650"/>
          <a:ext cx="3460318" cy="63238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701B520-0F38-45A7-8D6C-2AA9A9AD2164}" name="申請日" displayName="申請日" ref="B3:I4" totalsRowShown="0" headerRowDxfId="967" dataDxfId="965" headerRowBorderDxfId="966" tableBorderDxfId="964" totalsRowBorderDxfId="963">
  <autoFilter ref="B3:I4" xr:uid="{A3D55FD8-232F-48C1-BBC7-2861387170ED}"/>
  <tableColumns count="8">
    <tableColumn id="1" xr3:uid="{4FE1DEDF-454C-410C-9BD6-D314615616C6}" name="No." dataDxfId="962"/>
    <tableColumn id="2" xr3:uid="{AF23B19B-CB13-4EBA-BF29-3B94C78E335A}" name="項目" dataDxfId="961"/>
    <tableColumn id="3" xr3:uid="{2DB82354-AF4D-48A1-997F-E46120A83A2F}" name="入力内容" dataDxfId="960">
      <calculatedColumnFormula>VLOOKUP(B4,必須項目,4,FALSE)&amp;VLOOKUP(B4,必須項目,5,FALSE)&amp;VLOOKUP(B4,必須項目,6,FALSE)&amp;VLOOKUP(B4,必須項目,7,FALSE)&amp;VLOOKUP(B4,必須項目,8,FALSE)&amp;VLOOKUP(B4,必須項目,9,FALSE)&amp;VLOOKUP(B4,必須項目,10,FALSE)</calculatedColumnFormula>
    </tableColumn>
    <tableColumn id="4" xr3:uid="{506C4160-9CA2-4F44-81BF-6B54B3AB491C}" name="入力変換" dataDxfId="959">
      <calculatedColumnFormula>IFERROR(DBCS(TEXT(DATEVALUE(D4),"ggge年m月d日")),"")</calculatedColumnFormula>
    </tableColumn>
    <tableColumn id="8" xr3:uid="{0C6633EF-22C8-4394-8738-FAC46206CE2B}" name="和暦" dataDxfId="958">
      <calculatedColumnFormula>DBCS(MID(E4,1,2))</calculatedColumnFormula>
    </tableColumn>
    <tableColumn id="5" xr3:uid="{FA112A41-C725-4684-A8EE-7A6C57CCB9CE}" name="年" dataDxfId="957">
      <calculatedColumnFormula>DBCS(TEXT(E4,"e"))</calculatedColumnFormula>
    </tableColumn>
    <tableColumn id="6" xr3:uid="{EC241D6F-587D-4D4A-8F0B-F11E4DA6143C}" name="月" dataDxfId="956">
      <calculatedColumnFormula>DBCS(TEXT(E4,"m"))</calculatedColumnFormula>
    </tableColumn>
    <tableColumn id="7" xr3:uid="{8E2FE6C6-AA0D-45F3-B34F-6F4BE475B907}" name="日" dataDxfId="955">
      <calculatedColumnFormula>DBCS(TEXT(E4,"d"))</calculatedColumnFormula>
    </tableColumn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B719582-8F29-4091-8D46-0F312C180376}" name="電話番号" displayName="電話番号" ref="B33:R34" totalsRowShown="0" headerRowDxfId="788" dataDxfId="786" headerRowBorderDxfId="787" tableBorderDxfId="785" totalsRowBorderDxfId="784">
  <autoFilter ref="B33:R34" xr:uid="{E9021813-A806-4142-87F5-EAAE55F5C865}"/>
  <tableColumns count="17">
    <tableColumn id="1" xr3:uid="{4357D293-A5F0-4989-B3CF-7C86BCC486DB}" name="No." dataDxfId="783"/>
    <tableColumn id="2" xr3:uid="{61D31DE1-76E5-49BE-A56D-BA4ADA92B809}" name="項目" dataDxfId="782"/>
    <tableColumn id="3" xr3:uid="{B740AB45-E9C2-4C75-8B85-A4FFC9FD407C}" name="入力内容" dataDxfId="781">
      <calculatedColumnFormula>VLOOKUP(B34,必須項目,4,FALSE)&amp;VLOOKUP(B34,必須項目,5,FALSE)&amp;VLOOKUP(B34,必須項目,6,FALSE)&amp;VLOOKUP(B34,必須項目,7,FALSE)&amp;VLOOKUP(B34,必須項目,8,FALSE)&amp;VLOOKUP(B34,必須項目,9,FALSE)</calculatedColumnFormula>
    </tableColumn>
    <tableColumn id="4" xr3:uid="{6A119A3E-80E3-42B8-BA43-7E7B6A266C49}" name="入力変換" dataDxfId="780">
      <calculatedColumnFormula>IF(D34="－－","",DBCS(D34))</calculatedColumnFormula>
    </tableColumn>
    <tableColumn id="5" xr3:uid="{533787AA-F53E-4DD7-99A1-4ED2D3D177F4}" name="１文字目" dataDxfId="779">
      <calculatedColumnFormula>DBCS(MID(E34,1,1))</calculatedColumnFormula>
    </tableColumn>
    <tableColumn id="6" xr3:uid="{11D4861C-399C-441C-88D5-13A2013B9F45}" name="２文字目" dataDxfId="778">
      <calculatedColumnFormula>DBCS(MID(E34,2,1))</calculatedColumnFormula>
    </tableColumn>
    <tableColumn id="7" xr3:uid="{71EBEDD0-309D-4AF1-A7B8-2B52307BC79D}" name="３文字目" dataDxfId="777">
      <calculatedColumnFormula>DBCS(MID(E34,3,1))</calculatedColumnFormula>
    </tableColumn>
    <tableColumn id="8" xr3:uid="{27B5BD6F-B9D0-4EE6-A2B7-AEA640597F30}" name="４文字目" dataDxfId="776">
      <calculatedColumnFormula>DBCS(MID(E34,4,1))</calculatedColumnFormula>
    </tableColumn>
    <tableColumn id="9" xr3:uid="{982BCCED-929E-41E8-B044-3D71F21D9956}" name="５文字目" dataDxfId="775">
      <calculatedColumnFormula>DBCS(MID(E34,5,1))</calculatedColumnFormula>
    </tableColumn>
    <tableColumn id="10" xr3:uid="{2CD9301D-128E-4422-AF00-AB689ACA9721}" name="６文字目" dataDxfId="774">
      <calculatedColumnFormula>DBCS(MID(E34,6,1))</calculatedColumnFormula>
    </tableColumn>
    <tableColumn id="11" xr3:uid="{E55ECFB5-EE2B-49A4-AA8B-6C4FCA457D58}" name="７文字目" dataDxfId="773">
      <calculatedColumnFormula>DBCS(MID(E34,7,1))</calculatedColumnFormula>
    </tableColumn>
    <tableColumn id="12" xr3:uid="{8444B971-624E-47D0-B61E-D1754F7A4B0C}" name="８文字目" dataDxfId="772">
      <calculatedColumnFormula>DBCS(MID(E34,8,1))</calculatedColumnFormula>
    </tableColumn>
    <tableColumn id="13" xr3:uid="{5FD65F60-C6F9-44CD-BE85-AD31AC9FFAA0}" name="９文字目" dataDxfId="771">
      <calculatedColumnFormula>DBCS(MID(E34,9,1))</calculatedColumnFormula>
    </tableColumn>
    <tableColumn id="14" xr3:uid="{A25316E4-5340-4D1D-9D80-E2904DE14167}" name="10文字目" dataDxfId="770">
      <calculatedColumnFormula>DBCS(MID(E34,10,1))</calculatedColumnFormula>
    </tableColumn>
    <tableColumn id="15" xr3:uid="{23B66782-A4F3-49BB-90CF-A0B50F328681}" name="11文字目" dataDxfId="769">
      <calculatedColumnFormula>DBCS(MID(E34,11,1))</calculatedColumnFormula>
    </tableColumn>
    <tableColumn id="16" xr3:uid="{A61C426C-09B0-4AAC-B01C-937FFA848B5B}" name="12文字目" dataDxfId="768">
      <calculatedColumnFormula>DBCS(MID(E34,12,1))</calculatedColumnFormula>
    </tableColumn>
    <tableColumn id="17" xr3:uid="{ED285314-B31B-41ED-B0BE-C9DACF9125FF}" name="13文字目" dataDxfId="767">
      <calculatedColumnFormula>DBCS(MID(E34,13,1))</calculatedColumn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D30CC393-ED89-45A7-BE82-00D0E3ADCE2D}" name="本籍市区町村コード" displayName="本籍市区町村コード" ref="B36:J37" totalsRowShown="0" headerRowDxfId="766" dataDxfId="764" headerRowBorderDxfId="765" tableBorderDxfId="763" totalsRowBorderDxfId="762">
  <autoFilter ref="B36:J37" xr:uid="{C3AF947A-BAA6-4359-8CF0-B2C3E561DA04}"/>
  <tableColumns count="9">
    <tableColumn id="1" xr3:uid="{E966F42E-3A3A-462F-8178-9FF7435F9B5D}" name="No." dataDxfId="761"/>
    <tableColumn id="2" xr3:uid="{9BEC3F7A-AA22-4A6E-900E-734F011E1041}" name="項目" dataDxfId="760"/>
    <tableColumn id="3" xr3:uid="{75F73B4E-0E09-49E2-A487-C2EEB27C9115}" name="入力内容" dataDxfId="759">
      <calculatedColumnFormula>IF(VLOOKUP(B37,必須項目,4,FALSE)="","",VLOOKUP(B37,必須項目,4,FALSE))</calculatedColumnFormula>
    </tableColumn>
    <tableColumn id="4" xr3:uid="{9B73E0A5-8070-4502-9847-DA18746D49E3}" name="入力変換" dataDxfId="758">
      <calculatedColumnFormula>IFERROR(DBCS(VLOOKUP(D37,市区町村コード,3,FALSE)),"")</calculatedColumnFormula>
    </tableColumn>
    <tableColumn id="5" xr3:uid="{5E35663F-11BF-4994-BCA8-C05BA4B95496}" name="５桁目" dataDxfId="757">
      <calculatedColumnFormula>MID(E37,1,1)</calculatedColumnFormula>
    </tableColumn>
    <tableColumn id="6" xr3:uid="{66FDB038-3B9E-47C9-8672-40E3C6629FB1}" name="４桁目" dataDxfId="756">
      <calculatedColumnFormula>MID(E37,2,1)</calculatedColumnFormula>
    </tableColumn>
    <tableColumn id="7" xr3:uid="{C3A3D17B-28DA-4048-A39B-80468F2961DB}" name="３桁目" dataDxfId="755">
      <calculatedColumnFormula>MID(E37,3,1)</calculatedColumnFormula>
    </tableColumn>
    <tableColumn id="8" xr3:uid="{A5E443DC-BE9F-424E-8E84-407221869A72}" name="２桁目" dataDxfId="754">
      <calculatedColumnFormula>MID(E37,4,1)</calculatedColumnFormula>
    </tableColumn>
    <tableColumn id="9" xr3:uid="{02666F1C-4FE7-47B5-BB7D-AB52672C7449}" name="１桁目" dataDxfId="753">
      <calculatedColumnFormula>MID(E37,5,1)</calculatedColumnFormula>
    </tableColumn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D3AAF1E-FF23-45A4-BE4B-A4F97D813B3D}" name="本籍市区町村" displayName="本籍市区町村" ref="C39:E40" totalsRowShown="0" headerRowDxfId="752" headerRowBorderDxfId="751" tableBorderDxfId="750" totalsRowBorderDxfId="749">
  <autoFilter ref="C39:E40" xr:uid="{0F799E9E-056E-4BDA-9CE6-446605B292D5}"/>
  <tableColumns count="3">
    <tableColumn id="1" xr3:uid="{28644D2A-1E47-4107-844E-43E10727DDD1}" name="本籍の都道府県" dataDxfId="748">
      <calculatedColumnFormula>IFERROR(VLOOKUP(D37,市区町村コード,4,FALSE),"")</calculatedColumnFormula>
    </tableColumn>
    <tableColumn id="2" xr3:uid="{E48ADC6B-DB5E-4E0F-A225-7942E86015E9}" name="本籍の市郡区" dataDxfId="747">
      <calculatedColumnFormula>IFERROR(VLOOKUP(D37,市区町村コード,5,FALSE),"")</calculatedColumnFormula>
    </tableColumn>
    <tableColumn id="3" xr3:uid="{D4CDE30D-8D9C-47BD-86EF-C6C68BB26B66}" name="本籍の区町村" dataDxfId="746">
      <calculatedColumnFormula>IFERROR(VLOOKUP(D37,市区町村コード,6,FALSE),"")</calculatedColumnFormula>
    </tableColumn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BC88D42D-1FF2-4089-9B5C-756908E1AEE2}" name="市区町村以降の本籍" displayName="市区町村以降の本籍" ref="B42:AU43" totalsRowShown="0" headerRowDxfId="745" dataDxfId="743" headerRowBorderDxfId="744" tableBorderDxfId="742" totalsRowBorderDxfId="741">
  <autoFilter ref="B42:AU43" xr:uid="{E7337324-7A17-40A8-B96D-6F677DC19EA5}"/>
  <tableColumns count="46">
    <tableColumn id="1" xr3:uid="{FC8F9845-5E22-4632-A57F-0D9F501DE033}" name="No." dataDxfId="740"/>
    <tableColumn id="2" xr3:uid="{89AACC53-6D3E-4A50-8881-26BE510AA616}" name="項目" dataDxfId="739"/>
    <tableColumn id="3" xr3:uid="{F4245F59-DF9B-4CE9-955F-8C5915D8960A}" name="入力内容" dataDxfId="738">
      <calculatedColumnFormula>IF(VLOOKUP(B43,必須項目,4,FALSE)="","",VLOOKUP(B43,必須項目,4,FALSE))</calculatedColumnFormula>
    </tableColumn>
    <tableColumn id="4" xr3:uid="{2CE1062A-C268-4D59-955B-D8A30F357A6D}" name="入力変換" dataDxfId="737">
      <calculatedColumnFormula>ASC(D43)</calculatedColumnFormula>
    </tableColumn>
    <tableColumn id="5" xr3:uid="{5B5DEE12-9D1D-4C10-83C7-DE6CF993BB45}" name="１文字目" dataDxfId="736">
      <calculatedColumnFormula>DBCS(MID(E43,1,1))</calculatedColumnFormula>
    </tableColumn>
    <tableColumn id="6" xr3:uid="{43E2A63B-90A1-4BE4-9195-0E8CA05AFCAB}" name="２文字目" dataDxfId="735">
      <calculatedColumnFormula>DBCS(MID(E43,2,1))</calculatedColumnFormula>
    </tableColumn>
    <tableColumn id="7" xr3:uid="{3774D4BF-D88E-4F9A-8610-2B379C07CF61}" name="３文字目" dataDxfId="734">
      <calculatedColumnFormula>DBCS(MID(E43,3,1))</calculatedColumnFormula>
    </tableColumn>
    <tableColumn id="8" xr3:uid="{AD117A09-5514-424D-8A59-B56B701B4EE9}" name="４文字目" dataDxfId="733">
      <calculatedColumnFormula>DBCS(MID(E43,4,1))</calculatedColumnFormula>
    </tableColumn>
    <tableColumn id="9" xr3:uid="{FDAF808F-DFFD-4947-9C25-48C83FB945D7}" name="５文字目" dataDxfId="732">
      <calculatedColumnFormula>DBCS(MID(E43,5,1))</calculatedColumnFormula>
    </tableColumn>
    <tableColumn id="10" xr3:uid="{29A91E47-7CD6-4DA0-B143-D6995F737A07}" name="６文字目" dataDxfId="731">
      <calculatedColumnFormula>DBCS(MID(E43,6,1))</calculatedColumnFormula>
    </tableColumn>
    <tableColumn id="11" xr3:uid="{E1A92616-9AA9-412C-9E2E-03613E2DEEBB}" name="７文字目" dataDxfId="730">
      <calculatedColumnFormula>DBCS(MID(E43,7,1))</calculatedColumnFormula>
    </tableColumn>
    <tableColumn id="12" xr3:uid="{6A8C1C5B-58E7-4110-8D1A-6F5D85DA9A5F}" name="８文字目" dataDxfId="729">
      <calculatedColumnFormula>DBCS(MID(E43,8,1))</calculatedColumnFormula>
    </tableColumn>
    <tableColumn id="13" xr3:uid="{311F7586-4898-489C-B8BD-5E76F41E6169}" name="９文字目" dataDxfId="728">
      <calculatedColumnFormula>DBCS(MID(E43,9,1))</calculatedColumnFormula>
    </tableColumn>
    <tableColumn id="14" xr3:uid="{A567842F-8239-4D21-AD87-0FAE14F6F6C5}" name="10文字目" dataDxfId="727">
      <calculatedColumnFormula>DBCS(MID(E43,10,1))</calculatedColumnFormula>
    </tableColumn>
    <tableColumn id="15" xr3:uid="{458B65C4-EF7E-4F2E-AA15-1B4D4C6F7319}" name="11文字目" dataDxfId="726">
      <calculatedColumnFormula>DBCS(MID(E43,11,1))</calculatedColumnFormula>
    </tableColumn>
    <tableColumn id="16" xr3:uid="{86F42864-22EE-4059-9B4A-E01D06948CFC}" name="12文字目" dataDxfId="725">
      <calculatedColumnFormula>DBCS(MID(E43,12,1))</calculatedColumnFormula>
    </tableColumn>
    <tableColumn id="17" xr3:uid="{1B11C96D-BA99-4605-AC01-89CE4A2788ED}" name="13文字目" dataDxfId="724">
      <calculatedColumnFormula>DBCS(MID(E43,13,1))</calculatedColumnFormula>
    </tableColumn>
    <tableColumn id="18" xr3:uid="{7FF7B313-819D-4D46-B0BD-2BED6301F2DC}" name="14文字目" dataDxfId="723">
      <calculatedColumnFormula>DBCS(MID(E43,14,1))</calculatedColumnFormula>
    </tableColumn>
    <tableColumn id="19" xr3:uid="{1B987604-ABC6-4F4B-A693-ADA399AD8300}" name="15文字目" dataDxfId="722">
      <calculatedColumnFormula>DBCS(MID(E43,15,1))</calculatedColumnFormula>
    </tableColumn>
    <tableColumn id="20" xr3:uid="{6FC6BDE1-6F69-4622-8796-34540CB915B9}" name="16文字目" dataDxfId="721">
      <calculatedColumnFormula>DBCS(MID(E43,16,1))</calculatedColumnFormula>
    </tableColumn>
    <tableColumn id="21" xr3:uid="{E227D9A8-61DA-48F0-84D7-797BDE617E95}" name="17文字目" dataDxfId="720">
      <calculatedColumnFormula>DBCS(MID(E43,17,1))</calculatedColumnFormula>
    </tableColumn>
    <tableColumn id="22" xr3:uid="{88F7D787-FD99-47E2-A1F7-0A1B789B7A59}" name="18文字目" dataDxfId="719">
      <calculatedColumnFormula>DBCS(MID(E43,18,1))</calculatedColumnFormula>
    </tableColumn>
    <tableColumn id="23" xr3:uid="{0196245F-4761-4781-80BD-3909D8EA103F}" name="19文字目" dataDxfId="718">
      <calculatedColumnFormula>DBCS(MID(E43,19,1))</calculatedColumnFormula>
    </tableColumn>
    <tableColumn id="24" xr3:uid="{E8DCF0C9-5513-4A8E-A957-C6DEC5364770}" name="20文字目" dataDxfId="717">
      <calculatedColumnFormula>DBCS(MID(E43,20,1))</calculatedColumnFormula>
    </tableColumn>
    <tableColumn id="25" xr3:uid="{CF62CD94-F07D-40A4-A5A8-195F4A850D9B}" name="21文字目" dataDxfId="716">
      <calculatedColumnFormula>DBCS(MID(E43,21,1))</calculatedColumnFormula>
    </tableColumn>
    <tableColumn id="26" xr3:uid="{9022A124-6BE9-4773-BDF4-89E1A2D38B73}" name="22文字目" dataDxfId="715">
      <calculatedColumnFormula>DBCS(MID(E43,22,1))</calculatedColumnFormula>
    </tableColumn>
    <tableColumn id="27" xr3:uid="{3CC31767-4953-4408-9E77-4BA97103D466}" name="23文字目" dataDxfId="714">
      <calculatedColumnFormula>DBCS(MID(E43,23,1))</calculatedColumnFormula>
    </tableColumn>
    <tableColumn id="28" xr3:uid="{6F5E8079-40BC-4D0D-9D68-AC7EE3BED8F9}" name="24文字目" dataDxfId="713">
      <calculatedColumnFormula>DBCS(MID(E43,24,1))</calculatedColumnFormula>
    </tableColumn>
    <tableColumn id="29" xr3:uid="{6C9A8352-34D1-4D5D-90A5-809BDB84F1E1}" name="25文字目" dataDxfId="712">
      <calculatedColumnFormula>DBCS(MID(E43,25,1))</calculatedColumnFormula>
    </tableColumn>
    <tableColumn id="30" xr3:uid="{7B447B5B-348B-4B34-93BE-5CA81DDA2FB3}" name="26文字目" dataDxfId="711">
      <calculatedColumnFormula>DBCS(MID(E43,26,1))</calculatedColumnFormula>
    </tableColumn>
    <tableColumn id="31" xr3:uid="{BB88429A-D121-44AC-98BF-5B28C2F9591D}" name="27文字目" dataDxfId="710">
      <calculatedColumnFormula>DBCS(MID(E43,27,1))</calculatedColumnFormula>
    </tableColumn>
    <tableColumn id="32" xr3:uid="{E6955C2C-2DC9-442F-B65C-64BD0597547E}" name="28文字目" dataDxfId="709">
      <calculatedColumnFormula>DBCS(MID(E43,28,1))</calculatedColumnFormula>
    </tableColumn>
    <tableColumn id="33" xr3:uid="{3F75B54F-CA36-4F4C-BD77-B3D7C1C18EEE}" name="29文字目" dataDxfId="708">
      <calculatedColumnFormula>DBCS(MID(E43,29,1))</calculatedColumnFormula>
    </tableColumn>
    <tableColumn id="34" xr3:uid="{DF16CEC8-E046-4219-BE76-6C757C4B1CF6}" name="30文字目" dataDxfId="707">
      <calculatedColumnFormula>DBCS(MID(E43,30,1))</calculatedColumnFormula>
    </tableColumn>
    <tableColumn id="35" xr3:uid="{34C19FE5-8455-4444-80E0-C9CDBBEAA323}" name="31文字目" dataDxfId="706">
      <calculatedColumnFormula>DBCS(MID(E43,31,1))</calculatedColumnFormula>
    </tableColumn>
    <tableColumn id="36" xr3:uid="{45157297-320E-40CE-AF4F-FFA9F41E8C1F}" name="32文字目" dataDxfId="705">
      <calculatedColumnFormula>DBCS(MID(E43,32,1))</calculatedColumnFormula>
    </tableColumn>
    <tableColumn id="37" xr3:uid="{B17B873A-3E86-4FCC-905C-59380EB6CA16}" name="33文字目" dataDxfId="704">
      <calculatedColumnFormula>DBCS(MID(E43,33,1))</calculatedColumnFormula>
    </tableColumn>
    <tableColumn id="38" xr3:uid="{80C7AEAC-9918-4FBF-A23E-10315A7BA7A0}" name="34文字目" dataDxfId="703">
      <calculatedColumnFormula>DBCS(MID(E43,34,1))</calculatedColumnFormula>
    </tableColumn>
    <tableColumn id="39" xr3:uid="{8C516A28-784B-4A87-B628-124A54E6942F}" name="35文字目" dataDxfId="702">
      <calculatedColumnFormula>DBCS(MID(E43,35,1))</calculatedColumnFormula>
    </tableColumn>
    <tableColumn id="40" xr3:uid="{F7D2ADB6-F37B-49EC-9469-F209D1326E23}" name="36文字目" dataDxfId="701">
      <calculatedColumnFormula>DBCS(MID(E43,36,1))</calculatedColumnFormula>
    </tableColumn>
    <tableColumn id="41" xr3:uid="{694C7F9A-B049-4683-B603-C5B7DD5BABD9}" name="37文字目" dataDxfId="700">
      <calculatedColumnFormula>DBCS(MID(E43,37,1))</calculatedColumnFormula>
    </tableColumn>
    <tableColumn id="42" xr3:uid="{194B9A01-14DB-4B73-B251-52DD80E5876C}" name="38文字目" dataDxfId="699">
      <calculatedColumnFormula>DBCS(MID(E43,38,1))</calculatedColumnFormula>
    </tableColumn>
    <tableColumn id="43" xr3:uid="{141BFCE3-A655-4FAB-96F8-BC29BA706652}" name="39文字目" dataDxfId="698">
      <calculatedColumnFormula>DBCS(MID(E43,39,1))</calculatedColumnFormula>
    </tableColumn>
    <tableColumn id="44" xr3:uid="{F519F9CF-88CE-45B8-B253-034C9A9D7048}" name="40文字目" dataDxfId="697">
      <calculatedColumnFormula>DBCS(MID(E43,40,1))</calculatedColumnFormula>
    </tableColumn>
    <tableColumn id="45" xr3:uid="{C5C2C6EE-5BE3-4430-AB65-D1279BBF5C41}" name="41文字目" dataDxfId="696">
      <calculatedColumnFormula>DBCS(MID(E43,41,1))</calculatedColumnFormula>
    </tableColumn>
    <tableColumn id="46" xr3:uid="{D7D3DE7E-9D78-4D25-8D6A-2830A38A78FF}" name="42文字目" dataDxfId="695">
      <calculatedColumnFormula>DBCS(MID(E43,42,1))</calculatedColumnFormula>
    </tableColumn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5B97DBD2-381B-4062-866D-089E80BA6989}" name="一社目の実務経験先の免許番号" displayName="一社目の実務経験先の免許番号" ref="B63:K64" totalsRowShown="0" headerRowDxfId="694" dataDxfId="692" headerRowBorderDxfId="693" tableBorderDxfId="691" totalsRowBorderDxfId="690">
  <autoFilter ref="B63:K64" xr:uid="{F025393C-257F-4F85-8766-1AF0FD35C09A}"/>
  <tableColumns count="10">
    <tableColumn id="1" xr3:uid="{AD4312D4-9724-4A36-90E5-A96F847C9915}" name="No." dataDxfId="689"/>
    <tableColumn id="2" xr3:uid="{0F23A831-7064-4EFF-B74B-67A75EF90E3C}" name="項目" dataDxfId="688"/>
    <tableColumn id="3" xr3:uid="{6FFF04BB-2F86-433F-8B21-FD5775784C50}" name="入力内容" dataDxfId="687">
      <calculatedColumnFormula>IF(VLOOKUP(B64,実務経験が２年以上ある場合,4,FALSE)="","",VLOOKUP(B64,実務経験が２年以上ある場合,4,FALSE))</calculatedColumnFormula>
    </tableColumn>
    <tableColumn id="4" xr3:uid="{3590D2EF-18D0-4816-8E5F-F9329219FD5B}" name="入力変換" dataDxfId="686">
      <calculatedColumnFormula>DBCS(IF(LEN(D64)=1,"00000"&amp;D64,IF(LEN(D64)=2,"0000"&amp;D64,IF(LEN(D64)=3,"000"&amp;D64,IF(LEN(D64)=4,"00"&amp;D64,IF(LEN(D64)=5,"0"&amp;D64,IF(LEN(D64)=6,D64,"")))))))</calculatedColumnFormula>
    </tableColumn>
    <tableColumn id="5" xr3:uid="{DDFA91DA-D5E7-45CA-B9E3-C7243D91A71F}" name="６桁目" dataDxfId="685">
      <calculatedColumnFormula>MID(E64,1,1)</calculatedColumnFormula>
    </tableColumn>
    <tableColumn id="6" xr3:uid="{A6267095-37C1-43FE-8081-41D5F0BCC6A5}" name="５桁目" dataDxfId="684">
      <calculatedColumnFormula>MID(E64,2,1)</calculatedColumnFormula>
    </tableColumn>
    <tableColumn id="7" xr3:uid="{15709214-6B00-4537-83C1-82AA2E19DE9F}" name="４桁目" dataDxfId="683">
      <calculatedColumnFormula>MID(E64,3,1)</calculatedColumnFormula>
    </tableColumn>
    <tableColumn id="8" xr3:uid="{1E173543-4443-444A-87FA-657A07AA875F}" name="３桁目" dataDxfId="682">
      <calculatedColumnFormula>MID(E64,4,1)</calculatedColumnFormula>
    </tableColumn>
    <tableColumn id="9" xr3:uid="{B110FEB5-4956-4117-98B7-870371F99DD5}" name="２桁目" dataDxfId="681">
      <calculatedColumnFormula>MID(E64,5,1)</calculatedColumnFormula>
    </tableColumn>
    <tableColumn id="10" xr3:uid="{6B71B132-3F20-479C-AA31-7DA64DC15AFC}" name="１桁目" dataDxfId="680">
      <calculatedColumnFormula>MID(E64,6,1)</calculatedColumnFormula>
    </tableColumn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350D92A-CF4A-4B94-AE11-9D62634E187E}" name="合格証書番号" displayName="合格証書番号" ref="B45:M46" totalsRowShown="0" headerRowDxfId="679" dataDxfId="677" headerRowBorderDxfId="678" tableBorderDxfId="676" totalsRowBorderDxfId="675">
  <autoFilter ref="B45:M46" xr:uid="{7350D92A-CF4A-4B94-AE11-9D62634E187E}"/>
  <tableColumns count="12">
    <tableColumn id="1" xr3:uid="{3C84DA5D-3F50-4271-AC88-19BE0992D2C2}" name="No." dataDxfId="674"/>
    <tableColumn id="2" xr3:uid="{ACE07057-F1F9-4AE8-94F8-A54DE6AD5C9E}" name="項目" dataDxfId="673"/>
    <tableColumn id="3" xr3:uid="{74B5FFBD-6589-4F76-8F1A-CA59F6D2DBFE}" name="入力内容" dataDxfId="672">
      <calculatedColumnFormula>IF(VLOOKUP(B46,必須項目,4,FALSE)="","",VLOOKUP(B46,必須項目,4,FALSE))</calculatedColumnFormula>
    </tableColumn>
    <tableColumn id="4" xr3:uid="{985900DB-1E3B-4899-8C6E-80C3F6BBA281}" name="入力変換" dataDxfId="671">
      <calculatedColumnFormula>DBCS(D46)</calculatedColumnFormula>
    </tableColumn>
    <tableColumn id="5" xr3:uid="{3731ED8F-C977-46B7-B628-DD023B4402B6}" name="８桁目" dataDxfId="670">
      <calculatedColumnFormula>MID(E46,1,1)</calculatedColumnFormula>
    </tableColumn>
    <tableColumn id="6" xr3:uid="{55ADEA27-5E2E-4D1A-9659-6341788C4F94}" name="７桁目" dataDxfId="669">
      <calculatedColumnFormula>MID(E46,2,1)</calculatedColumnFormula>
    </tableColumn>
    <tableColumn id="7" xr3:uid="{31B1F630-2A78-455B-830D-C7A4243B655D}" name="６桁目" dataDxfId="668">
      <calculatedColumnFormula>MID(E46,3,1)</calculatedColumnFormula>
    </tableColumn>
    <tableColumn id="8" xr3:uid="{95AA3E8E-1248-4B56-8C77-E9F9C33168D6}" name="５桁目" dataDxfId="667">
      <calculatedColumnFormula>MID(E46,4,1)</calculatedColumnFormula>
    </tableColumn>
    <tableColumn id="9" xr3:uid="{ED9515CF-D983-402E-AC30-7B9419E72BA8}" name="４桁目" dataDxfId="666">
      <calculatedColumnFormula>MID(E46,5,1)</calculatedColumnFormula>
    </tableColumn>
    <tableColumn id="10" xr3:uid="{6C7E0BD9-2513-423D-A513-8DD8188F2C3B}" name="３桁目" dataDxfId="665">
      <calculatedColumnFormula>MID(E46,6,1)</calculatedColumnFormula>
    </tableColumn>
    <tableColumn id="11" xr3:uid="{8FFF2E22-7BAA-40A4-8E0F-4F323DC628D1}" name="２桁目" dataDxfId="664">
      <calculatedColumnFormula>MID(E46,7,1)</calculatedColumnFormula>
    </tableColumn>
    <tableColumn id="12" xr3:uid="{36A02461-F33F-45EF-81B3-C9E403E36FE1}" name="１桁目" dataDxfId="663">
      <calculatedColumnFormula>MID(E46,8,1)</calculatedColumnFormula>
    </tableColumn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3567BD66-EDF2-4520-B966-FA50C54EE983}" name="合格年月日" displayName="合格年月日" ref="B48:L49" totalsRowShown="0" headerRowDxfId="662" dataDxfId="660" headerRowBorderDxfId="661" tableBorderDxfId="659" totalsRowBorderDxfId="658">
  <autoFilter ref="B48:L49" xr:uid="{3567BD66-EDF2-4520-B966-FA50C54EE983}"/>
  <tableColumns count="11">
    <tableColumn id="1" xr3:uid="{98D133E8-6BB1-45AB-B030-B046BD6CBEA0}" name="No." dataDxfId="657"/>
    <tableColumn id="2" xr3:uid="{929CC4C3-5D83-42CE-B83E-66A0598531F1}" name="項目" dataDxfId="656"/>
    <tableColumn id="3" xr3:uid="{AD2E75EC-9318-4C5D-86A5-981AE513F0F6}" name="入力内容" dataDxfId="655">
      <calculatedColumnFormula>VLOOKUP(B49,必須項目,4,FALSE)&amp;VLOOKUP(B49,必須項目,5,FALSE)&amp;VLOOKUP(B49,必須項目,6,FALSE)&amp;VLOOKUP(B49,必須項目,7,FALSE)&amp;VLOOKUP(B49,必須項目,8,FALSE)&amp;VLOOKUP(B49,必須項目,9,FALSE)&amp;VLOOKUP(B49,必須項目,10,FALSE)</calculatedColumnFormula>
    </tableColumn>
    <tableColumn id="4" xr3:uid="{530A87F9-17CF-4BFE-B247-150FCA8765DA}" name="入力変換" dataDxfId="654">
      <calculatedColumnFormula>IFERROR(DBCS(DATESTRING(D49)),"")</calculatedColumnFormula>
    </tableColumn>
    <tableColumn id="5" xr3:uid="{2E64A41B-89CA-4E9B-8B47-CF022ED851F8}" name="和暦" dataDxfId="653">
      <calculatedColumnFormula>IFERROR(DBCS(VLOOKUP(MID(E49,1,2),和暦の変換,2,FALSE)),"")</calculatedColumnFormula>
    </tableColumn>
    <tableColumn id="6" xr3:uid="{ADD69989-15B3-4B07-9503-5A4A9622891C}" name="年２桁目" dataDxfId="652">
      <calculatedColumnFormula>MID(E49,3,1)</calculatedColumnFormula>
    </tableColumn>
    <tableColumn id="7" xr3:uid="{A1698105-F7BA-45B5-BEA4-7957A5A17C26}" name="年１桁目" dataDxfId="651">
      <calculatedColumnFormula>MID(E49,4,1)</calculatedColumnFormula>
    </tableColumn>
    <tableColumn id="8" xr3:uid="{093FAC7E-E04F-4A3E-89F5-2EAB1CB3D098}" name="月２桁目" dataDxfId="650">
      <calculatedColumnFormula>MID(E49,6,1)</calculatedColumnFormula>
    </tableColumn>
    <tableColumn id="9" xr3:uid="{89A628C9-0D82-4F61-8569-3CB030692A72}" name="月１桁目" dataDxfId="649">
      <calculatedColumnFormula>MID(E49,7,1)</calculatedColumnFormula>
    </tableColumn>
    <tableColumn id="10" xr3:uid="{B35CBBD7-2325-40DB-97C1-AD18FB155957}" name="日２桁目" dataDxfId="648">
      <calculatedColumnFormula>MID(E49,9,1)</calculatedColumnFormula>
    </tableColumn>
    <tableColumn id="11" xr3:uid="{BEB54370-5536-4B20-A5EC-A1726E9B10D8}" name="日１桁目" dataDxfId="647">
      <calculatedColumnFormula>MID(E49,10,1)</calculatedColumnFormula>
    </tableColumn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58918932-AFB6-4EE4-B936-4CF5FC0962EE}" name="登録実務講習の修了年月日" displayName="登録実務講習の修了年月日" ref="B51:L52" totalsRowShown="0" headerRowDxfId="646" dataDxfId="644" headerRowBorderDxfId="645" tableBorderDxfId="643" totalsRowBorderDxfId="642">
  <autoFilter ref="B51:L52" xr:uid="{58918932-AFB6-4EE4-B936-4CF5FC0962EE}"/>
  <tableColumns count="11">
    <tableColumn id="1" xr3:uid="{0EA3A70E-E44F-4D0D-A970-B7A6AA0FDCB3}" name="No." dataDxfId="641"/>
    <tableColumn id="2" xr3:uid="{6909E70C-5203-4D62-800F-FD0340481B3B}" name="項目" dataDxfId="640"/>
    <tableColumn id="3" xr3:uid="{E9E25450-3E25-46CE-99D2-A4A2F8604E7C}" name="入力内容" dataDxfId="639">
      <calculatedColumnFormula>VLOOKUP(B52,実務経験が２年以上ない場合,4,FALSE)&amp;VLOOKUP(B52,実務経験が２年以上ない場合,5,FALSE)&amp;VLOOKUP(B52,実務経験が２年以上ない場合,6,FALSE)&amp;VLOOKUP(B52,実務経験が２年以上ない場合,7,FALSE)&amp;VLOOKUP(B52,実務経験が２年以上ない場合,8,FALSE)&amp;VLOOKUP(B52,実務経験が２年以上ない場合,9,FALSE)&amp;VLOOKUP(B52,実務経験が２年以上ない場合,10,FALSE)</calculatedColumnFormula>
    </tableColumn>
    <tableColumn id="4" xr3:uid="{F46F8A13-3979-496D-8A45-9A5E07961C69}" name="入力変換" dataDxfId="638">
      <calculatedColumnFormula>IFERROR(DBCS(DATESTRING(D52)),"")</calculatedColumnFormula>
    </tableColumn>
    <tableColumn id="5" xr3:uid="{A44CC9DF-FA38-498C-868C-B495351A90FB}" name="和暦" dataDxfId="637">
      <calculatedColumnFormula>IFERROR(DBCS(VLOOKUP(MID(E52,1,2),和暦の変換,2,FALSE)),"")</calculatedColumnFormula>
    </tableColumn>
    <tableColumn id="6" xr3:uid="{4D7764E2-B485-4B67-83C6-5A94E8FA125C}" name="年２桁目" dataDxfId="636">
      <calculatedColumnFormula>MID(E52,3,1)</calculatedColumnFormula>
    </tableColumn>
    <tableColumn id="7" xr3:uid="{169D7DA1-E5C9-4119-B0B4-89B72F5B5235}" name="年１桁目" dataDxfId="635">
      <calculatedColumnFormula>MID(E52,4,1)</calculatedColumnFormula>
    </tableColumn>
    <tableColumn id="8" xr3:uid="{36316082-4CCE-41FB-8157-761D29121B6F}" name="月２桁目" dataDxfId="634">
      <calculatedColumnFormula>MID(E52,6,1)</calculatedColumnFormula>
    </tableColumn>
    <tableColumn id="9" xr3:uid="{4C418E47-32E3-4131-A58E-02468F46CAED}" name="月１桁目" dataDxfId="633">
      <calculatedColumnFormula>MID(E52,7,1)</calculatedColumnFormula>
    </tableColumn>
    <tableColumn id="10" xr3:uid="{1BA836A7-3E7B-4118-9144-6EFC3ADDB2AD}" name="日２桁目" dataDxfId="632">
      <calculatedColumnFormula>MID(E52,9,1)</calculatedColumnFormula>
    </tableColumn>
    <tableColumn id="11" xr3:uid="{F38A02BF-BCC5-4FF2-ABC3-A74B412FA6DC}" name="日１桁目" dataDxfId="631">
      <calculatedColumnFormula>MID(E52,10,1)</calculatedColumnFormula>
    </tableColumn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F1FA9A2F-44F2-4AF6-B64E-A54EB4B71446}" name="一社目の実務経験先の商号又は名称" displayName="一社目の実務経験先の商号又は名称" ref="B54:T55" totalsRowShown="0" headerRowDxfId="630" dataDxfId="628" headerRowBorderDxfId="629" tableBorderDxfId="627" totalsRowBorderDxfId="626">
  <autoFilter ref="B54:T55" xr:uid="{F1FA9A2F-44F2-4AF6-B64E-A54EB4B71446}"/>
  <tableColumns count="19">
    <tableColumn id="1" xr3:uid="{A8C25522-3378-4290-BB12-71D6F9F724FF}" name="No." dataDxfId="625"/>
    <tableColumn id="2" xr3:uid="{58A7D313-E5EC-4D73-B493-DF357A0ACB50}" name="項目" dataDxfId="624"/>
    <tableColumn id="3" xr3:uid="{BC2646EB-C7F1-432B-BF25-1566DAA4328D}" name="入力内容" dataDxfId="623">
      <calculatedColumnFormula>IF(VLOOKUP(B55,実務経験が２年以上ある場合,4,FALSE)="","",VLOOKUP(B55,実務経験が２年以上ある場合,4,FALSE))</calculatedColumnFormula>
    </tableColumn>
    <tableColumn id="4" xr3:uid="{CC8BDC22-F90E-40F0-9F7B-3CEE4A780ED9}" name="入力変換" dataDxfId="622">
      <calculatedColumnFormula>ASC(D55)</calculatedColumnFormula>
    </tableColumn>
    <tableColumn id="5" xr3:uid="{B8BCAF36-5859-4729-9E15-D22492CFE750}" name="１文字目" dataDxfId="621">
      <calculatedColumnFormula>DBCS(MID(E55,1,1))</calculatedColumnFormula>
    </tableColumn>
    <tableColumn id="6" xr3:uid="{1DA85AE5-3B89-425F-B922-3203680E6770}" name="２文字目" dataDxfId="620">
      <calculatedColumnFormula>DBCS(MID(E55,2,1))</calculatedColumnFormula>
    </tableColumn>
    <tableColumn id="7" xr3:uid="{FDA9B294-5908-403E-9DD7-41EDF8A11E5A}" name="３文字目" dataDxfId="619">
      <calculatedColumnFormula>DBCS(MID(E55,3,1))</calculatedColumnFormula>
    </tableColumn>
    <tableColumn id="8" xr3:uid="{8B775631-F1D5-416A-BE98-0632DB898313}" name="４文字目" dataDxfId="618">
      <calculatedColumnFormula>DBCS(MID(E55,4,1))</calculatedColumnFormula>
    </tableColumn>
    <tableColumn id="9" xr3:uid="{46C14025-0A5B-447E-9FA8-456B77FDB2B7}" name="５文字目" dataDxfId="617">
      <calculatedColumnFormula>DBCS(MID(E55,5,1))</calculatedColumnFormula>
    </tableColumn>
    <tableColumn id="10" xr3:uid="{4ACB3E97-2C0A-4A22-ACCD-0496EA96DFD1}" name="６文字目" dataDxfId="616">
      <calculatedColumnFormula>DBCS(MID(E55,6,1))</calculatedColumnFormula>
    </tableColumn>
    <tableColumn id="11" xr3:uid="{799E14A5-17FA-4F2D-A8D7-4963810B83F8}" name="７文字目" dataDxfId="615">
      <calculatedColumnFormula>DBCS(MID(E55,7,1))</calculatedColumnFormula>
    </tableColumn>
    <tableColumn id="12" xr3:uid="{E076B55D-B078-4CC0-B45F-132548166A52}" name="８文字目" dataDxfId="614">
      <calculatedColumnFormula>DBCS(MID(E55,8,1))</calculatedColumnFormula>
    </tableColumn>
    <tableColumn id="13" xr3:uid="{8DD7F7BD-1C49-4AA3-A555-C78A11DC5969}" name="９文字目" dataDxfId="613">
      <calculatedColumnFormula>DBCS(MID(E55,9,1))</calculatedColumnFormula>
    </tableColumn>
    <tableColumn id="14" xr3:uid="{76253942-6959-4E96-96A7-B7382B777A27}" name="10文字目" dataDxfId="612">
      <calculatedColumnFormula>DBCS(MID(E55,10,1))</calculatedColumnFormula>
    </tableColumn>
    <tableColumn id="15" xr3:uid="{9EFB07D3-3DAD-4FE9-9856-1731128CEB85}" name="11文字目" dataDxfId="611">
      <calculatedColumnFormula>DBCS(MID(E55,11,1))</calculatedColumnFormula>
    </tableColumn>
    <tableColumn id="16" xr3:uid="{6C023538-2F10-4505-9568-8FB9D15C493F}" name="12文字目" dataDxfId="610">
      <calculatedColumnFormula>DBCS(MID(E55,12,1))</calculatedColumnFormula>
    </tableColumn>
    <tableColumn id="17" xr3:uid="{7CB1C28F-B9A5-4904-BE8C-E2C6646D4854}" name="13文字目" dataDxfId="609">
      <calculatedColumnFormula>DBCS(MID(E55,13,1))</calculatedColumnFormula>
    </tableColumn>
    <tableColumn id="18" xr3:uid="{1B3E266B-7B1C-4194-9A9F-71623BDD0DAB}" name="14文字目" dataDxfId="608">
      <calculatedColumnFormula>DBCS(MID(E55,14,1))</calculatedColumnFormula>
    </tableColumn>
    <tableColumn id="19" xr3:uid="{ED88A46F-FCC3-44C3-A181-F6E1E31C1BCD}" name="15文字目" dataDxfId="607">
      <calculatedColumnFormula>DBCS(MID(E55,15,1))</calculatedColumnFormula>
    </tableColumn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D44687AC-785D-4FAE-B452-D638261B93F1}" name="一社目の実務経験先の免許権者" displayName="一社目の実務経験先の免許権者" ref="B57:G58" totalsRowShown="0" headerRowDxfId="606" dataDxfId="604" headerRowBorderDxfId="605" tableBorderDxfId="603" totalsRowBorderDxfId="602">
  <autoFilter ref="B57:G58" xr:uid="{D44687AC-785D-4FAE-B452-D638261B93F1}"/>
  <tableColumns count="6">
    <tableColumn id="1" xr3:uid="{B46E67D5-B738-41E9-8E58-0A7542E19DE4}" name="No." dataDxfId="601"/>
    <tableColumn id="2" xr3:uid="{EB17C4A0-0FA1-46D2-B684-EC7F6CD66680}" name="項目" dataDxfId="600"/>
    <tableColumn id="3" xr3:uid="{3443C8E4-60BC-4EBC-A193-FE9B4CBD42C8}" name="入力内容" dataDxfId="599">
      <calculatedColumnFormula>IF(VLOOKUP(B58,実務経験が２年以上ある場合,4,FALSE)="","",VLOOKUP(B58,実務経験が２年以上ある場合,4,FALSE))</calculatedColumnFormula>
    </tableColumn>
    <tableColumn id="4" xr3:uid="{9854C615-CECE-4472-BADB-D5708E2622B0}" name="入力変換" dataDxfId="598">
      <calculatedColumnFormula>IFERROR(DBCS(VLOOKUP(D58,都道府県コード,2,FALSE)),"")</calculatedColumnFormula>
    </tableColumn>
    <tableColumn id="5" xr3:uid="{925EA2A9-1B06-4962-ACBF-FE06BF1F4316}" name="２桁目" dataDxfId="597">
      <calculatedColumnFormula>MID(E58,1,1)</calculatedColumnFormula>
    </tableColumn>
    <tableColumn id="6" xr3:uid="{AFBCACEA-57BA-4707-B412-6EFB0190C464}" name="１桁目" dataDxfId="596">
      <calculatedColumnFormula>MID(E58,2,1)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3BB25DB-3D9E-4ABD-AA48-22252CBFAB75}" name="生年月日" displayName="生年月日" ref="B12:L13" totalsRowShown="0" headerRowDxfId="954" dataDxfId="952" headerRowBorderDxfId="953" tableBorderDxfId="951" totalsRowBorderDxfId="950">
  <autoFilter ref="B12:L13" xr:uid="{9EF1EB57-D4ED-4983-A4E1-DB73BAAA4146}"/>
  <tableColumns count="11">
    <tableColumn id="1" xr3:uid="{F63DEE17-2F4F-46F0-90C2-87EA652A364C}" name="No." dataDxfId="949"/>
    <tableColumn id="2" xr3:uid="{3868401B-BC8D-4E9E-AA3A-92C8AA904626}" name="項目" dataDxfId="948"/>
    <tableColumn id="3" xr3:uid="{9748F6A1-0CB7-48C0-BFD5-DB3E152900D2}" name="入力内容" dataDxfId="947">
      <calculatedColumnFormula>VLOOKUP(B13,必須項目,4,FALSE)&amp;VLOOKUP(B13,必須項目,5,FALSE)&amp;VLOOKUP(B13,必須項目,6,FALSE)&amp;VLOOKUP(B13,必須項目,7,FALSE)&amp;VLOOKUP(B13,必須項目,8,FALSE)&amp;VLOOKUP(B13,必須項目,9,FALSE)&amp;VLOOKUP(B13,必須項目,10,FALSE)</calculatedColumnFormula>
    </tableColumn>
    <tableColumn id="4" xr3:uid="{EA458814-2E1C-423F-8279-3343F94D15D3}" name="入力変換" dataDxfId="946">
      <calculatedColumnFormula>IFERROR(DBCS(DATESTRING(D13)),"")</calculatedColumnFormula>
    </tableColumn>
    <tableColumn id="5" xr3:uid="{8C589B3E-86C7-4BF4-A827-743915EEA33B}" name="和暦" dataDxfId="945">
      <calculatedColumnFormula>IFERROR(DBCS(VLOOKUP(MID(E13,1,2),和暦の変換,2,FALSE)),"")</calculatedColumnFormula>
    </tableColumn>
    <tableColumn id="6" xr3:uid="{B9E6E583-2D5A-4E63-9621-4CF7C61E14DE}" name="年２桁目" dataDxfId="944">
      <calculatedColumnFormula>MID(E13,3,1)</calculatedColumnFormula>
    </tableColumn>
    <tableColumn id="7" xr3:uid="{79291044-F88B-40E0-BED3-A1D2B07E2B0A}" name="年１桁目" dataDxfId="943">
      <calculatedColumnFormula>MID(E13,4,1)</calculatedColumnFormula>
    </tableColumn>
    <tableColumn id="8" xr3:uid="{4112E8AC-03AD-4975-86F7-59662934220C}" name="月２桁目" dataDxfId="942">
      <calculatedColumnFormula>MID(E13,6,1)</calculatedColumnFormula>
    </tableColumn>
    <tableColumn id="9" xr3:uid="{368C653F-E56B-46B5-94CE-B6E5E1CFAE62}" name="月１桁目" dataDxfId="941">
      <calculatedColumnFormula>MID(E13,7,1)</calculatedColumnFormula>
    </tableColumn>
    <tableColumn id="10" xr3:uid="{9A219B74-98BD-4CF0-9258-C969F26ABC82}" name="日２桁目" dataDxfId="940">
      <calculatedColumnFormula>MID(E13,9,1)</calculatedColumnFormula>
    </tableColumn>
    <tableColumn id="11" xr3:uid="{6095EA20-AC96-4317-8C38-1ADADDAAB151}" name="日１桁目" dataDxfId="939">
      <calculatedColumnFormula>MID(E13,10,1)</calculatedColumnFormula>
    </tableColumn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7C4FBEA8-7CC9-4E51-B623-52FEF6918E86}" name="一社目の実務経験先の免許更新回数" displayName="一社目の実務経験先の免許更新回数" ref="B60:G61" totalsRowShown="0" headerRowDxfId="595" dataDxfId="593" headerRowBorderDxfId="594" tableBorderDxfId="592" totalsRowBorderDxfId="591">
  <autoFilter ref="B60:G61" xr:uid="{7C4FBEA8-7CC9-4E51-B623-52FEF6918E86}"/>
  <tableColumns count="6">
    <tableColumn id="1" xr3:uid="{0EFE87D7-F94B-47FD-A5A1-9CEC828C0256}" name="No." dataDxfId="590"/>
    <tableColumn id="2" xr3:uid="{B7DBF2B9-B09B-4835-97CA-EB9A418BA70B}" name="項目" dataDxfId="589"/>
    <tableColumn id="3" xr3:uid="{D1DB7DEA-07E4-4432-9CFC-52EF59A12E00}" name="入力内容" dataDxfId="588">
      <calculatedColumnFormula>IF(VLOOKUP(B61,実務経験が２年以上ある場合,4,FALSE)="","",VLOOKUP(B61,実務経験が２年以上ある場合,4,FALSE))</calculatedColumnFormula>
    </tableColumn>
    <tableColumn id="4" xr3:uid="{5E6DA999-2BB6-4D1C-A9A1-89909BF1A0B7}" name="入力変換" dataDxfId="587">
      <calculatedColumnFormula>DBCS(IF(LEN(D61)=1,"0"&amp;D61,IF(LEN(D61)=2,D61,"")))</calculatedColumnFormula>
    </tableColumn>
    <tableColumn id="5" xr3:uid="{0DF81989-6DE3-4995-AF21-E256A2D71BDB}" name="２桁目" dataDxfId="586">
      <calculatedColumnFormula>MID(E61,1,1)</calculatedColumnFormula>
    </tableColumn>
    <tableColumn id="6" xr3:uid="{6E546781-A850-404D-BA45-4C743E540133}" name="１桁目" dataDxfId="585">
      <calculatedColumnFormula>MID(E61,2,1)</calculatedColumnFormula>
    </tableColumn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10B428D-07C5-41F4-895C-92F278000104}" name="一社目の実務経験先の職務内容" displayName="一社目の実務経験先の職務内容" ref="B69:Q70" totalsRowShown="0" headerRowDxfId="584" dataDxfId="582" headerRowBorderDxfId="583" tableBorderDxfId="581" totalsRowBorderDxfId="580">
  <autoFilter ref="B69:Q70" xr:uid="{710B428D-07C5-41F4-895C-92F278000104}"/>
  <tableColumns count="16">
    <tableColumn id="1" xr3:uid="{EBFF0EA4-3F1F-4C65-BFA5-7BBF5E7C7C61}" name="No." dataDxfId="579"/>
    <tableColumn id="2" xr3:uid="{954BA7A8-ECB6-49A9-8362-B0714FB8F809}" name="項目" dataDxfId="578"/>
    <tableColumn id="3" xr3:uid="{FBEAF85B-55EC-4018-BCBC-28326346E68D}" name="入力内容" dataDxfId="577">
      <calculatedColumnFormula>IF(VLOOKUP(B70,実務経験が２年以上ある場合,4,FALSE)="","",VLOOKUP(B70,実務経験が２年以上ある場合,4,FALSE))</calculatedColumnFormula>
    </tableColumn>
    <tableColumn id="4" xr3:uid="{5DE38127-807E-42FA-B652-798CF0519257}" name="入力変換" dataDxfId="576">
      <calculatedColumnFormula>ASC(D70)</calculatedColumnFormula>
    </tableColumn>
    <tableColumn id="5" xr3:uid="{DF395B5E-DFE0-4041-87FC-05C91535569D}" name="１文字目" dataDxfId="575">
      <calculatedColumnFormula>DBCS(MID(E70,1,1))</calculatedColumnFormula>
    </tableColumn>
    <tableColumn id="6" xr3:uid="{48DD9217-0710-4C9D-AE66-FC6C6F5E039C}" name="２文字目" dataDxfId="574">
      <calculatedColumnFormula>DBCS(MID(E70,2,1))</calculatedColumnFormula>
    </tableColumn>
    <tableColumn id="7" xr3:uid="{A4B29D1C-7BCB-483D-A9DD-92663465E990}" name="３文字目" dataDxfId="573">
      <calculatedColumnFormula>DBCS(MID(E70,3,1))</calculatedColumnFormula>
    </tableColumn>
    <tableColumn id="8" xr3:uid="{BA854382-6CD7-47A0-80DB-7E95A8E5B206}" name="４文字目" dataDxfId="572">
      <calculatedColumnFormula>DBCS(MID(E70,4,1))</calculatedColumnFormula>
    </tableColumn>
    <tableColumn id="9" xr3:uid="{AB9182C7-4E8A-4D50-9FA3-27D578064E50}" name="５文字目" dataDxfId="571">
      <calculatedColumnFormula>DBCS(MID(E70,5,1))</calculatedColumnFormula>
    </tableColumn>
    <tableColumn id="10" xr3:uid="{5F181861-F688-4F36-98E4-C29B439DD875}" name="６文字目" dataDxfId="570">
      <calculatedColumnFormula>DBCS(MID(E70,6,1))</calculatedColumnFormula>
    </tableColumn>
    <tableColumn id="11" xr3:uid="{48376D99-6D0D-43FD-A7A7-68B1C33CD2F3}" name="７文字目" dataDxfId="569">
      <calculatedColumnFormula>DBCS(MID(E70,7,1))</calculatedColumnFormula>
    </tableColumn>
    <tableColumn id="12" xr3:uid="{036FA791-F403-4F6C-B573-B1A15068DB33}" name="８文字目" dataDxfId="568">
      <calculatedColumnFormula>DBCS(MID(E70,8,1))</calculatedColumnFormula>
    </tableColumn>
    <tableColumn id="13" xr3:uid="{0A649B55-643C-4C44-8C26-63792639C1FD}" name="９文字目" dataDxfId="567">
      <calculatedColumnFormula>DBCS(MID(E70,9,1))</calculatedColumnFormula>
    </tableColumn>
    <tableColumn id="14" xr3:uid="{8147B579-D825-4BE8-94D9-517FA0C62249}" name="10文字目" dataDxfId="566">
      <calculatedColumnFormula>DBCS(MID(E70,10,1))</calculatedColumnFormula>
    </tableColumn>
    <tableColumn id="15" xr3:uid="{91C74AF2-6F6D-48E1-96A8-7D66C2E9458E}" name="11文字目" dataDxfId="565">
      <calculatedColumnFormula>DBCS(MID(E70,11,1))</calculatedColumnFormula>
    </tableColumn>
    <tableColumn id="16" xr3:uid="{D9992D23-DF12-4C12-BDDA-92E24CDF02AB}" name="12文字目" dataDxfId="564">
      <calculatedColumnFormula>DBCS(MID(E70,12,1))</calculatedColumnFormula>
    </tableColumn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6C6A699-87A0-404A-BE40-E40D21964388}" name="一社目の実務経験先の従業者証明書番号" displayName="一社目の実務経験先の従業者証明書番号" ref="B72:E73" totalsRowShown="0" headerRowDxfId="563" headerRowBorderDxfId="562" tableBorderDxfId="561" totalsRowBorderDxfId="560">
  <autoFilter ref="B72:E73" xr:uid="{A6C6A699-87A0-404A-BE40-E40D21964388}"/>
  <tableColumns count="4">
    <tableColumn id="1" xr3:uid="{98D1CAB7-C26D-4ED2-9F21-D3DB1823EA01}" name="No." dataDxfId="559"/>
    <tableColumn id="2" xr3:uid="{B8DE747F-5C54-431F-8E5B-9FDD0520A53B}" name="項目" dataDxfId="558"/>
    <tableColumn id="3" xr3:uid="{5DF01440-CB30-4891-8B26-5E820BE82231}" name="入力内容" dataDxfId="557">
      <calculatedColumnFormula>IF(VLOOKUP(B73,実務経験が２年以上ある場合,4,FALSE)="","",VLOOKUP(B73,実務経験が２年以上ある場合,4,FALSE))</calculatedColumnFormula>
    </tableColumn>
    <tableColumn id="4" xr3:uid="{69278A66-D6E2-4D43-9619-C1E5B7D09DAC}" name="入力変換" dataDxfId="556">
      <calculatedColumnFormula>IF(D73="","",DBCS("第"&amp;D73&amp;"号"))</calculatedColumnFormula>
    </tableColumn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7D6706C-50EC-4123-947A-0AE5CC8D3981}" name="一社目の実務経験先の在職開始日" displayName="一社目の実務経験先の在職開始日" ref="B75:L76" totalsRowShown="0" headerRowDxfId="555" dataDxfId="553" headerRowBorderDxfId="554" tableBorderDxfId="552" totalsRowBorderDxfId="551">
  <autoFilter ref="B75:L76" xr:uid="{07D6706C-50EC-4123-947A-0AE5CC8D3981}"/>
  <tableColumns count="11">
    <tableColumn id="1" xr3:uid="{24E1AD64-7719-4B52-A87D-4233AF544E01}" name="No." dataDxfId="550"/>
    <tableColumn id="2" xr3:uid="{2AA4BD92-D7D7-4A3F-8CB4-19766A6CFB89}" name="項目" dataDxfId="549"/>
    <tableColumn id="3" xr3:uid="{F5390072-6FDE-45E5-9101-521DBA70E7CA}" name="入力内容" dataDxfId="548">
      <calculatedColumnFormula>VLOOKUP(B76,実務経験が２年以上ある場合,4,FALSE)&amp;VLOOKUP(B76,実務経験が２年以上ある場合,5,FALSE)&amp;VLOOKUP(B76,実務経験が２年以上ある場合,6,FALSE)&amp;VLOOKUP(B76,実務経験が２年以上ある場合,7,FALSE)&amp;VLOOKUP(B76,実務経験が２年以上ある場合,8,FALSE)&amp;VLOOKUP(B76,実務経験が２年以上ある場合,9,FALSE)&amp;VLOOKUP(B76,実務経験が２年以上ある場合,10,FALSE)</calculatedColumnFormula>
    </tableColumn>
    <tableColumn id="4" xr3:uid="{7A506559-6C61-41D6-B141-29B07F3D0EE6}" name="入力変換" dataDxfId="547">
      <calculatedColumnFormula>IFERROR(DBCS(DATESTRING(D76)),"")</calculatedColumnFormula>
    </tableColumn>
    <tableColumn id="5" xr3:uid="{AC25EFF2-5328-4083-8A6C-C8CF781F2637}" name="和暦" dataDxfId="546">
      <calculatedColumnFormula>IFERROR(DBCS(VLOOKUP(MID(E76,1,2),和暦の変換,2,FALSE)),"")</calculatedColumnFormula>
    </tableColumn>
    <tableColumn id="6" xr3:uid="{6AB56698-ABE3-4300-8833-6B81B2A03A2D}" name="年２桁目" dataDxfId="545">
      <calculatedColumnFormula>MID(E76,3,1)</calculatedColumnFormula>
    </tableColumn>
    <tableColumn id="7" xr3:uid="{DF57C72D-912F-458D-8D27-E14A8FFB35BF}" name="年１桁目" dataDxfId="544">
      <calculatedColumnFormula>MID(E76,4,1)</calculatedColumnFormula>
    </tableColumn>
    <tableColumn id="8" xr3:uid="{5205D0CD-BAE2-4B85-9FC1-92CF183B93E1}" name="月２桁目" dataDxfId="543">
      <calculatedColumnFormula>MID(E76,6,1)</calculatedColumnFormula>
    </tableColumn>
    <tableColumn id="9" xr3:uid="{A5322206-F817-493A-8DFD-EB1E2AB3A746}" name="月１桁目" dataDxfId="542">
      <calculatedColumnFormula>MID(E76,7,1)</calculatedColumnFormula>
    </tableColumn>
    <tableColumn id="10" xr3:uid="{7FA1DD32-A164-450A-8997-F42E717B2D5C}" name="日２桁目" dataDxfId="541">
      <calculatedColumnFormula>MID(E76,9,1)</calculatedColumnFormula>
    </tableColumn>
    <tableColumn id="11" xr3:uid="{398EF1AD-5658-4AF8-9128-A22BD9CF77AB}" name="日１桁目" dataDxfId="540">
      <calculatedColumnFormula>MID(E76,10,1)</calculatedColumnFormula>
    </tableColumn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E4BDE91-2F50-4186-B0C3-385F08D6B888}" name="一社目の実務経験先の在職終了日" displayName="一社目の実務経験先の在職終了日" ref="B78:L79" totalsRowShown="0" headerRowDxfId="539" dataDxfId="537" headerRowBorderDxfId="538" tableBorderDxfId="536" totalsRowBorderDxfId="535">
  <autoFilter ref="B78:L79" xr:uid="{AE4BDE91-2F50-4186-B0C3-385F08D6B888}"/>
  <tableColumns count="11">
    <tableColumn id="1" xr3:uid="{BB4D4DB7-7173-4DB0-A9DF-8F7F3AD2E90B}" name="No." dataDxfId="534"/>
    <tableColumn id="2" xr3:uid="{191E17ED-26D4-4793-ABA9-A90F48B5740C}" name="項目" dataDxfId="533"/>
    <tableColumn id="3" xr3:uid="{4C481E4A-C084-4219-969E-F3430AE3D2F3}" name="入力内容" dataDxfId="532">
      <calculatedColumnFormula>VLOOKUP(B79,実務経験が２年以上ある場合,4,FALSE)&amp;VLOOKUP(B79,実務経験が２年以上ある場合,5,FALSE)&amp;VLOOKUP(B79,実務経験が２年以上ある場合,6,FALSE)&amp;VLOOKUP(B79,実務経験が２年以上ある場合,7,FALSE)&amp;VLOOKUP(B79,実務経験が２年以上ある場合,8,FALSE)&amp;VLOOKUP(B79,実務経験が２年以上ある場合,9,FALSE)&amp;VLOOKUP(B79,実務経験が２年以上ある場合,10,FALSE)</calculatedColumnFormula>
    </tableColumn>
    <tableColumn id="4" xr3:uid="{B7939225-1E3C-4BB4-A631-8A79FE30F34D}" name="入力変換" dataDxfId="531">
      <calculatedColumnFormula>IFERROR(DBCS(DATESTRING(D79)),"")</calculatedColumnFormula>
    </tableColumn>
    <tableColumn id="5" xr3:uid="{7768CDDC-00C5-4B59-9972-97C8009B54C1}" name="和暦" dataDxfId="530">
      <calculatedColumnFormula>IFERROR(DBCS(VLOOKUP(MID(E79,1,2),和暦の変換,2,FALSE)),"")</calculatedColumnFormula>
    </tableColumn>
    <tableColumn id="6" xr3:uid="{313CD981-42AE-40C4-8F0F-26CFED2CC928}" name="年２桁目" dataDxfId="529">
      <calculatedColumnFormula>MID(E79,3,1)</calculatedColumnFormula>
    </tableColumn>
    <tableColumn id="7" xr3:uid="{D82D2588-BB24-4024-9A38-530CE72D7362}" name="年１桁目" dataDxfId="528">
      <calculatedColumnFormula>MID(E79,4,1)</calculatedColumnFormula>
    </tableColumn>
    <tableColumn id="8" xr3:uid="{19C0EBFC-A0FD-4FBA-B714-5B68D9E71A57}" name="月２桁目" dataDxfId="527">
      <calculatedColumnFormula>MID(E79,6,1)</calculatedColumnFormula>
    </tableColumn>
    <tableColumn id="9" xr3:uid="{4C44901E-3C63-4C27-A7C6-54A1BCA659E3}" name="月１桁目" dataDxfId="526">
      <calculatedColumnFormula>MID(E79,7,1)</calculatedColumnFormula>
    </tableColumn>
    <tableColumn id="10" xr3:uid="{FE2A5158-46FE-40A1-9F18-ED2B25898AA2}" name="日２桁目" dataDxfId="525">
      <calculatedColumnFormula>MID(E79,9,1)</calculatedColumnFormula>
    </tableColumn>
    <tableColumn id="11" xr3:uid="{28D26C1B-D414-4446-A31B-04717424D3C6}" name="日１桁目" dataDxfId="524">
      <calculatedColumnFormula>MID(E79,10,1)</calculatedColumnFormula>
    </tableColumn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A5D36D34-6F5A-4ADE-9386-8211478DAE7F}" name="一社目の証明者の代表者氏名" displayName="一社目の証明者の代表者氏名" ref="B84:E85" totalsRowShown="0" headerRowDxfId="523" headerRowBorderDxfId="522" tableBorderDxfId="521" totalsRowBorderDxfId="520">
  <autoFilter ref="B84:E85" xr:uid="{A5D36D34-6F5A-4ADE-9386-8211478DAE7F}"/>
  <tableColumns count="4">
    <tableColumn id="1" xr3:uid="{6FDCDC3E-BEBD-4DE0-8EC2-94443A8D4CD0}" name="No." dataDxfId="519"/>
    <tableColumn id="2" xr3:uid="{A7F3FE0E-24AF-43A3-B03B-AF4566572C8C}" name="項目" dataDxfId="518"/>
    <tableColumn id="3" xr3:uid="{DC4D9111-21EC-4A2C-BCBB-BD4B7174B388}" name="入力内容" dataDxfId="517">
      <calculatedColumnFormula>IF(VLOOKUP(B85,実務経験が２年以上ある場合,4,FALSE)="","",VLOOKUP(B85,実務経験が２年以上ある場合,4,FALSE))</calculatedColumnFormula>
    </tableColumn>
    <tableColumn id="4" xr3:uid="{A9CE4867-4AFF-4804-87AB-D1829B5C64EA}" name="入力変換" dataDxfId="516">
      <calculatedColumnFormula>DBCS(D85)</calculatedColumnFormula>
    </tableColumn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3A8D7E5-CF0D-40E5-A17C-CA25F1726973}" name="一社目の証明者の商号又は名称" displayName="一社目の証明者の商号又は名称" ref="B87:E88" totalsRowShown="0" headerRowDxfId="515" headerRowBorderDxfId="514" tableBorderDxfId="513" totalsRowBorderDxfId="512">
  <autoFilter ref="B87:E88" xr:uid="{43A8D7E5-CF0D-40E5-A17C-CA25F1726973}"/>
  <tableColumns count="4">
    <tableColumn id="1" xr3:uid="{17EE2DD1-AC40-4176-97D0-770396F59CF7}" name="No." dataDxfId="511"/>
    <tableColumn id="2" xr3:uid="{630CBA64-BF2C-4B4A-A2D7-E66F24A71E2D}" name="項目" dataDxfId="510"/>
    <tableColumn id="3" xr3:uid="{00218AEE-D707-4DE6-832D-B30C456721F8}" name="入力内容" dataDxfId="509">
      <calculatedColumnFormula>IF(VLOOKUP(B88,実務経験が２年以上ある場合,4,FALSE)="",E55,VLOOKUP(B88,実務経験が２年以上ある場合,4,FALSE))</calculatedColumnFormula>
    </tableColumn>
    <tableColumn id="4" xr3:uid="{A8E81EC5-BF8C-4A26-88BD-1C3A193F09E7}" name="入力変換" dataDxfId="508">
      <calculatedColumnFormula>DBCS(D88)</calculatedColumnFormula>
    </tableColumn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D8940249-13AA-4210-8552-548E9B983D33}" name="一社目の証明者の免許権者" displayName="一社目の証明者の免許権者" ref="B90:E91" totalsRowShown="0" headerRowDxfId="507" headerRowBorderDxfId="506" tableBorderDxfId="505" totalsRowBorderDxfId="504">
  <autoFilter ref="B90:E91" xr:uid="{D8940249-13AA-4210-8552-548E9B983D33}"/>
  <tableColumns count="4">
    <tableColumn id="1" xr3:uid="{27A30DE6-8F30-480E-AE54-1C5BA5436339}" name="No." dataDxfId="503"/>
    <tableColumn id="2" xr3:uid="{DA669FC6-8328-45D8-A1F5-260CCD4EFDCD}" name="項目" dataDxfId="502"/>
    <tableColumn id="3" xr3:uid="{235FA2AA-9F1D-42FF-8D0B-2B73012C99F4}" name="入力内容" dataDxfId="501">
      <calculatedColumnFormula>IF(VLOOKUP(B91,実務経験が２年以上ある場合,4,FALSE)="",D58,VLOOKUP(B91,実務経験が２年以上ある場合,4,FALSE))</calculatedColumnFormula>
    </tableColumn>
    <tableColumn id="4" xr3:uid="{3EA00BFF-C3D5-417A-8C38-521D853C8441}" name="入力変換" dataDxfId="500">
      <calculatedColumnFormula>DBCS(D91)</calculatedColumnFormula>
    </tableColumn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2F7AA5C9-8857-49FF-B18D-8ADDBEEB12A6}" name="一社目の証明者の免許更新回数" displayName="一社目の証明者の免許更新回数" ref="B93:G94" totalsRowShown="0" headerRowDxfId="499" dataDxfId="497" headerRowBorderDxfId="498" tableBorderDxfId="496" totalsRowBorderDxfId="495">
  <autoFilter ref="B93:G94" xr:uid="{2F7AA5C9-8857-49FF-B18D-8ADDBEEB12A6}"/>
  <tableColumns count="6">
    <tableColumn id="1" xr3:uid="{FD35457B-05E9-4F96-854E-1AB52AA97FCE}" name="No." dataDxfId="494"/>
    <tableColumn id="2" xr3:uid="{F777010B-DB6B-41CD-A018-D858F3ACAE42}" name="項目" dataDxfId="493"/>
    <tableColumn id="3" xr3:uid="{32E9C632-D300-4EFF-81FB-CF58CD6D1304}" name="入力内容" dataDxfId="492">
      <calculatedColumnFormula>IF(VLOOKUP(B94,実務経験が２年以上ある場合,4,FALSE)="",D61,VLOOKUP(B94,実務経験が２年以上ある場合,4,FALSE))</calculatedColumnFormula>
    </tableColumn>
    <tableColumn id="4" xr3:uid="{266E4F7B-AC89-4000-94CC-3E2D349B8A77}" name="入力変換" dataDxfId="491">
      <calculatedColumnFormula>DBCS(IF(LEN(D94)=1,"0"&amp;D94,IF(LEN(D94)=2,D94,"")))</calculatedColumnFormula>
    </tableColumn>
    <tableColumn id="5" xr3:uid="{0D804C58-90FA-4F92-B998-E2A1BB999706}" name="２桁目" dataDxfId="490">
      <calculatedColumnFormula>MID(E94,1,1)</calculatedColumnFormula>
    </tableColumn>
    <tableColumn id="6" xr3:uid="{E5EEA179-5527-4669-8380-CA83142037E5}" name="１桁目" dataDxfId="489">
      <calculatedColumnFormula>MID(E94,2,1)</calculatedColumnFormula>
    </tableColumn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3514EC4-B05E-4903-BA40-2E318656D67F}" name="一社目の証明者の免許番号" displayName="一社目の証明者の免許番号" ref="B96:E97" totalsRowShown="0" headerRowDxfId="488" headerRowBorderDxfId="487" tableBorderDxfId="486" totalsRowBorderDxfId="485">
  <autoFilter ref="B96:E97" xr:uid="{03514EC4-B05E-4903-BA40-2E318656D67F}"/>
  <tableColumns count="4">
    <tableColumn id="1" xr3:uid="{D4F3879D-BB8D-42A5-89C3-96FDEA7D4094}" name="No." dataDxfId="484"/>
    <tableColumn id="2" xr3:uid="{6ABFB615-4DE0-4AFF-A4BC-03F01F1DE184}" name="項目" dataDxfId="483"/>
    <tableColumn id="3" xr3:uid="{CBDDC3AB-7C13-4362-9BDF-0DAAA26153ED}" name="入力内容" dataDxfId="482">
      <calculatedColumnFormula>IF(VLOOKUP(B97,実務経験が２年以上ある場合,4,FALSE)="",D64,VLOOKUP(B97,実務経験が２年以上ある場合,4,FALSE))</calculatedColumnFormula>
    </tableColumn>
    <tableColumn id="4" xr3:uid="{DFCA24E2-0C1B-4D2C-BFF1-2EF7AB119FFF}" name="入力変換" dataDxfId="481">
      <calculatedColumnFormula>IF(D97="","","第"&amp;ASC(IF(LEN(D97)=1,"00000"&amp;D97,IF(LEN(D97)=2,"0000"&amp;D97,IF(LEN(D97)=3,"000"&amp;D97,IF(LEN(D97)=4,"00"&amp;D97,IF(LEN(D97)=5,"0"&amp;D97,IF(LEN(D97)=6,D97,"")))))))&amp;"号")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EDECE6A-D120-4034-85C1-108A9D2D217A}" name="現在のフリガナ氏名" displayName="現在のフリガナ氏名" ref="B6:Z7" totalsRowShown="0" headerRowDxfId="938" dataDxfId="937" tableBorderDxfId="936">
  <autoFilter ref="B6:Z7" xr:uid="{45D06ED1-032C-407C-855B-F8E31334B9FA}"/>
  <tableColumns count="25">
    <tableColumn id="1" xr3:uid="{9D73CF18-A34E-4007-8A46-B32C91FE8246}" name="No." dataDxfId="935"/>
    <tableColumn id="2" xr3:uid="{1C0F203C-4ED1-44E4-BD91-B379AADADFC7}" name="項目" dataDxfId="934"/>
    <tableColumn id="3" xr3:uid="{C4793C76-9844-4F18-9953-46EC296294CA}" name="入力内容" dataDxfId="933">
      <calculatedColumnFormula>IF(VLOOKUP(B7,必須項目,4,FALSE)="","",VLOOKUP(B7,必須項目,4,FALSE))</calculatedColumnFormula>
    </tableColumn>
    <tableColumn id="4" xr3:uid="{6E4857A1-528F-4C02-9242-DA141F41CF13}" name="入力変換" dataDxfId="932">
      <calculatedColumnFormula>ASC(D7)</calculatedColumnFormula>
    </tableColumn>
    <tableColumn id="5" xr3:uid="{918E009E-E7A4-4601-BD95-F9BD65D372AC}" name="１文字目" dataDxfId="931">
      <calculatedColumnFormula>DBCS(MID(E7,1,1))</calculatedColumnFormula>
    </tableColumn>
    <tableColumn id="6" xr3:uid="{0A7CB799-9250-41BA-A173-36D033705AE4}" name="２文字目" dataDxfId="930">
      <calculatedColumnFormula>DBCS(MID(E7,2,1))</calculatedColumnFormula>
    </tableColumn>
    <tableColumn id="7" xr3:uid="{C166A49A-C973-430F-9B4F-0C82A7F57B4B}" name="３文字目" dataDxfId="929">
      <calculatedColumnFormula>DBCS(MID(E7,3,1))</calculatedColumnFormula>
    </tableColumn>
    <tableColumn id="8" xr3:uid="{C73828B8-ED33-4939-8992-E185C11E9181}" name="４文字目" dataDxfId="928">
      <calculatedColumnFormula>DBCS(MID(E7,4,1))</calculatedColumnFormula>
    </tableColumn>
    <tableColumn id="9" xr3:uid="{E7EDEBB8-E3C9-4D1A-A828-615B4C08FCB7}" name="５文字目" dataDxfId="927">
      <calculatedColumnFormula>DBCS(MID(E7,5,1))</calculatedColumnFormula>
    </tableColumn>
    <tableColumn id="10" xr3:uid="{8C389C4F-F52D-491B-A177-84FCD1E2A1B1}" name="６文字目" dataDxfId="926">
      <calculatedColumnFormula>DBCS(MID(E7,6,1))</calculatedColumnFormula>
    </tableColumn>
    <tableColumn id="11" xr3:uid="{31821445-0769-4130-A6BF-06AD631726BC}" name="７文字目" dataDxfId="925">
      <calculatedColumnFormula>DBCS(MID(E7,7,1))</calculatedColumnFormula>
    </tableColumn>
    <tableColumn id="12" xr3:uid="{08DF7E12-D7A1-4FB5-B78F-C0632FFC8348}" name="８文字目" dataDxfId="924">
      <calculatedColumnFormula>DBCS(MID(E7,8,1))</calculatedColumnFormula>
    </tableColumn>
    <tableColumn id="13" xr3:uid="{BDECCFA9-1037-45CF-A536-748D88510E2C}" name="９文字目" dataDxfId="923">
      <calculatedColumnFormula>DBCS(MID(E7,9,1))</calculatedColumnFormula>
    </tableColumn>
    <tableColumn id="14" xr3:uid="{074DFEA5-3663-444B-8CE2-2D83AA39FDC0}" name="10文字目" dataDxfId="922">
      <calculatedColumnFormula>DBCS(MID(E7,10,1))</calculatedColumnFormula>
    </tableColumn>
    <tableColumn id="15" xr3:uid="{B34FCB10-6D97-473A-B3AC-2D99026C1017}" name="11文字目" dataDxfId="921">
      <calculatedColumnFormula>DBCS(MID(E7,11,1))</calculatedColumnFormula>
    </tableColumn>
    <tableColumn id="16" xr3:uid="{0E5DB0BF-14B8-4A3A-BE98-819FAC460109}" name="12文字目" dataDxfId="920">
      <calculatedColumnFormula>DBCS(MID(E7,12,1))</calculatedColumnFormula>
    </tableColumn>
    <tableColumn id="17" xr3:uid="{F85B2915-377C-47B0-AC65-A097A8F134B4}" name="13文字目" dataDxfId="919">
      <calculatedColumnFormula>DBCS(MID(E7,13,1))</calculatedColumnFormula>
    </tableColumn>
    <tableColumn id="18" xr3:uid="{B82F0BEC-190D-4ED8-8A5E-F7D81803F05A}" name="14文字目" dataDxfId="918">
      <calculatedColumnFormula>DBCS(MID(E7,14,1))</calculatedColumnFormula>
    </tableColumn>
    <tableColumn id="19" xr3:uid="{B3E9D0F5-E4D3-4023-B330-AECDA84B824C}" name="15文字目" dataDxfId="917">
      <calculatedColumnFormula>DBCS(MID(E7,15,1))</calculatedColumnFormula>
    </tableColumn>
    <tableColumn id="20" xr3:uid="{0210F889-1D1D-4B98-8E39-31048317587C}" name="16文字目" dataDxfId="916">
      <calculatedColumnFormula>DBCS(MID(E7,16,1))</calculatedColumnFormula>
    </tableColumn>
    <tableColumn id="21" xr3:uid="{F3E44ADD-CC04-4DC3-A158-7D28E5C461E5}" name="17文字目" dataDxfId="915">
      <calculatedColumnFormula>DBCS(MID(E7,17,1))</calculatedColumnFormula>
    </tableColumn>
    <tableColumn id="22" xr3:uid="{5A76EC12-A609-44C3-B016-20001FC81CBC}" name="18文字目" dataDxfId="914">
      <calculatedColumnFormula>DBCS(MID(E7,18,1))</calculatedColumnFormula>
    </tableColumn>
    <tableColumn id="23" xr3:uid="{07D00EBA-0B77-484A-B379-7F2A6E364B5A}" name="19文字目" dataDxfId="913">
      <calculatedColumnFormula>DBCS(MID(E7,19,1))</calculatedColumnFormula>
    </tableColumn>
    <tableColumn id="24" xr3:uid="{6EABD3B2-7682-4AD4-9EAF-29C83AF99A45}" name="20文字目" dataDxfId="912">
      <calculatedColumnFormula>DBCS(MID(E7,20,1))</calculatedColumnFormula>
    </tableColumn>
    <tableColumn id="25" xr3:uid="{5EA01A11-7D4E-4A93-BCB1-772402D27482}" name="21文字目" dataDxfId="911">
      <calculatedColumnFormula>DBCS(MID(E7,21,1))</calculatedColumnFormula>
    </tableColumn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EE342AED-91B3-4452-A461-8E771F786390}" name="二社目の実務経験先の商号又は名称" displayName="二社目の実務経験先の商号又は名称" ref="B99:T100" totalsRowShown="0" headerRowDxfId="480" dataDxfId="478" headerRowBorderDxfId="479" tableBorderDxfId="477" totalsRowBorderDxfId="476">
  <autoFilter ref="B99:T100" xr:uid="{EE342AED-91B3-4452-A461-8E771F786390}"/>
  <tableColumns count="19">
    <tableColumn id="1" xr3:uid="{C6020C56-02D1-4C90-B479-D9D04E1AC27D}" name="No." dataDxfId="475"/>
    <tableColumn id="2" xr3:uid="{7B1477CE-25C7-4108-A32B-5F204BB115F4}" name="項目" dataDxfId="474"/>
    <tableColumn id="3" xr3:uid="{B350991E-9850-4A00-80D0-F37A74FF233D}" name="入力内容" dataDxfId="473">
      <calculatedColumnFormula>IF(VLOOKUP(B100,実務経験が２年以上ある場合,4,FALSE)="","",VLOOKUP(B100,実務経験が２年以上ある場合,4,FALSE))</calculatedColumnFormula>
    </tableColumn>
    <tableColumn id="4" xr3:uid="{F50EEF60-1321-4AF9-AA3E-CB531B18336C}" name="入力変換" dataDxfId="472">
      <calculatedColumnFormula>ASC(D100)</calculatedColumnFormula>
    </tableColumn>
    <tableColumn id="5" xr3:uid="{AA48A109-93F5-48C2-B27E-EF697CD46883}" name="１文字目" dataDxfId="471">
      <calculatedColumnFormula>DBCS(MID(E100,1,1))</calculatedColumnFormula>
    </tableColumn>
    <tableColumn id="6" xr3:uid="{C5E44160-FE44-4921-B18E-465AE6661D95}" name="２文字目" dataDxfId="470">
      <calculatedColumnFormula>DBCS(MID(E100,2,1))</calculatedColumnFormula>
    </tableColumn>
    <tableColumn id="7" xr3:uid="{509F0710-F215-4B66-95D2-BABF4F97C2A7}" name="３文字目" dataDxfId="469">
      <calculatedColumnFormula>DBCS(MID(E100,3,1))</calculatedColumnFormula>
    </tableColumn>
    <tableColumn id="8" xr3:uid="{9ECAEBF8-91E2-4AD6-986B-211BA2538CEC}" name="４文字目" dataDxfId="468">
      <calculatedColumnFormula>DBCS(MID(E100,4,1))</calculatedColumnFormula>
    </tableColumn>
    <tableColumn id="9" xr3:uid="{BC6617F8-7EBE-4F3C-9EFA-79A82AF9AE7F}" name="５文字目" dataDxfId="467">
      <calculatedColumnFormula>DBCS(MID(E100,5,1))</calculatedColumnFormula>
    </tableColumn>
    <tableColumn id="10" xr3:uid="{1350DF68-F785-45CE-9DEA-E3FF9B3B5BD7}" name="６文字目" dataDxfId="466">
      <calculatedColumnFormula>DBCS(MID(E100,6,1))</calculatedColumnFormula>
    </tableColumn>
    <tableColumn id="11" xr3:uid="{E24327D2-FD20-400D-AB83-E2A31AED4D57}" name="７文字目" dataDxfId="465">
      <calculatedColumnFormula>DBCS(MID(E100,7,1))</calculatedColumnFormula>
    </tableColumn>
    <tableColumn id="12" xr3:uid="{1D0CDD27-2A4C-4684-902D-1503E06B3477}" name="８文字目" dataDxfId="464">
      <calculatedColumnFormula>DBCS(MID(E100,8,1))</calculatedColumnFormula>
    </tableColumn>
    <tableColumn id="13" xr3:uid="{3724C6BE-BA91-4CE3-ABA1-5E21D6D288FC}" name="９文字目" dataDxfId="463">
      <calculatedColumnFormula>DBCS(MID(E100,9,1))</calculatedColumnFormula>
    </tableColumn>
    <tableColumn id="14" xr3:uid="{8C374AAD-912D-4DE8-B1AA-89B8427647DA}" name="10文字目" dataDxfId="462">
      <calculatedColumnFormula>DBCS(MID(E100,10,1))</calculatedColumnFormula>
    </tableColumn>
    <tableColumn id="15" xr3:uid="{2379ADF1-86ED-415E-84C3-79B227441358}" name="11文字目" dataDxfId="461">
      <calculatedColumnFormula>DBCS(MID(E100,11,1))</calculatedColumnFormula>
    </tableColumn>
    <tableColumn id="16" xr3:uid="{5A6308CD-D106-4F3F-BDF9-9D34444C740A}" name="12文字目" dataDxfId="460">
      <calculatedColumnFormula>DBCS(MID(E100,12,1))</calculatedColumnFormula>
    </tableColumn>
    <tableColumn id="17" xr3:uid="{F358D074-1A08-47AC-951A-EA88371CED56}" name="13文字目" dataDxfId="459">
      <calculatedColumnFormula>DBCS(MID(E100,13,1))</calculatedColumnFormula>
    </tableColumn>
    <tableColumn id="18" xr3:uid="{72A44FFE-2EFC-4D45-B65D-AC35E8E173B7}" name="14文字目" dataDxfId="458">
      <calculatedColumnFormula>DBCS(MID(E100,14,1))</calculatedColumnFormula>
    </tableColumn>
    <tableColumn id="19" xr3:uid="{9C83D77E-DFDF-4030-B865-7DA26BBC854F}" name="15文字目" dataDxfId="457">
      <calculatedColumnFormula>DBCS(MID(E100,15,1))</calculatedColumnFormula>
    </tableColumn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EEE213F-3E9A-4A91-B88C-BA71F37BD18F}" name="二社目の実務経験先の免許権者" displayName="二社目の実務経験先の免許権者" ref="B102:G103" totalsRowShown="0" headerRowDxfId="456" dataDxfId="454" headerRowBorderDxfId="455" tableBorderDxfId="453" totalsRowBorderDxfId="452">
  <autoFilter ref="B102:G103" xr:uid="{0EEE213F-3E9A-4A91-B88C-BA71F37BD18F}"/>
  <tableColumns count="6">
    <tableColumn id="1" xr3:uid="{85B2D775-03B0-4609-927D-7E18F9E03D2E}" name="No." dataDxfId="451"/>
    <tableColumn id="2" xr3:uid="{82003090-5FF9-472F-BF4A-33852DBD741B}" name="項目" dataDxfId="450"/>
    <tableColumn id="3" xr3:uid="{DDB0332B-FA86-4F70-AA64-E7C95AA75D36}" name="入力内容" dataDxfId="449">
      <calculatedColumnFormula>IF(VLOOKUP(B103,実務経験が２年以上ある場合,4,FALSE)="","",VLOOKUP(B103,実務経験が２年以上ある場合,4,FALSE))</calculatedColumnFormula>
    </tableColumn>
    <tableColumn id="4" xr3:uid="{2E61EB26-BCDE-474A-B966-42A575D49A50}" name="入力変換" dataDxfId="448">
      <calculatedColumnFormula>IFERROR(DBCS(VLOOKUP(D103,都道府県コード,2,FALSE)),"")</calculatedColumnFormula>
    </tableColumn>
    <tableColumn id="5" xr3:uid="{DCFA3E3A-D9E7-4AF7-86DA-A8DDDC7C54B5}" name="２桁目" dataDxfId="447">
      <calculatedColumnFormula>MID(E103,1,1)</calculatedColumnFormula>
    </tableColumn>
    <tableColumn id="6" xr3:uid="{EECCC2A6-678E-49E3-A79D-39EAACFF4528}" name="１桁目" dataDxfId="446">
      <calculatedColumnFormula>MID(E103,2,1)</calculatedColumnFormula>
    </tableColumn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1B459134-9994-48DF-BA25-9A2A47BE01D7}" name="二社目の実務経験先の免許更新回数" displayName="二社目の実務経験先の免許更新回数" ref="B105:G106" totalsRowShown="0" headerRowDxfId="445" dataDxfId="443" headerRowBorderDxfId="444" tableBorderDxfId="442" totalsRowBorderDxfId="441">
  <autoFilter ref="B105:G106" xr:uid="{1B459134-9994-48DF-BA25-9A2A47BE01D7}"/>
  <tableColumns count="6">
    <tableColumn id="1" xr3:uid="{FDE1AA42-0A07-45FE-B10B-D450556A377E}" name="No." dataDxfId="440"/>
    <tableColumn id="2" xr3:uid="{CAE808D4-9883-481C-A7B4-FE96349554C0}" name="項目" dataDxfId="439"/>
    <tableColumn id="3" xr3:uid="{C6DB6A25-9788-47D2-AB2E-86727D34CB85}" name="入力内容" dataDxfId="438">
      <calculatedColumnFormula>IF(VLOOKUP(B106,実務経験が２年以上ある場合,4,FALSE)="","",VLOOKUP(B106,実務経験が２年以上ある場合,4,FALSE))</calculatedColumnFormula>
    </tableColumn>
    <tableColumn id="4" xr3:uid="{38B59A99-D08D-40D7-9FF0-7F2DD563375B}" name="入力変換" dataDxfId="437">
      <calculatedColumnFormula>DBCS(IF(LEN(D106)=1,"0"&amp;D106,IF(LEN(D106)=2,D106,"")))</calculatedColumnFormula>
    </tableColumn>
    <tableColumn id="5" xr3:uid="{7EB4DBD9-F954-41D5-8065-B9D4104290FA}" name="２桁目" dataDxfId="436">
      <calculatedColumnFormula>MID(E106,1,1)</calculatedColumnFormula>
    </tableColumn>
    <tableColumn id="6" xr3:uid="{F0B94AEE-48CB-45DD-B90B-41DE40793F38}" name="１桁目" dataDxfId="435">
      <calculatedColumnFormula>MID(E106,2,1)</calculatedColumnFormula>
    </tableColumn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8DAA9AB6-B7DC-4DB6-8C24-3A7A6CA8AAC7}" name="二社目の実務経験先の免許番号" displayName="二社目の実務経験先の免許番号" ref="B108:K109" totalsRowShown="0" headerRowDxfId="434" dataDxfId="432" headerRowBorderDxfId="433" tableBorderDxfId="431" totalsRowBorderDxfId="430">
  <autoFilter ref="B108:K109" xr:uid="{8DAA9AB6-B7DC-4DB6-8C24-3A7A6CA8AAC7}"/>
  <tableColumns count="10">
    <tableColumn id="1" xr3:uid="{5F6D6956-C72B-42B2-92EC-F46764171FCC}" name="No." dataDxfId="429"/>
    <tableColumn id="2" xr3:uid="{556116D5-1E4B-4631-8FE0-EE92A0B4A524}" name="項目" dataDxfId="428"/>
    <tableColumn id="3" xr3:uid="{380036FE-3F14-4B59-A8B7-BD58F86AFB67}" name="入力内容" dataDxfId="427">
      <calculatedColumnFormula>IF(VLOOKUP(B109,実務経験が２年以上ある場合,4,FALSE)="","",VLOOKUP(B109,実務経験が２年以上ある場合,4,FALSE))</calculatedColumnFormula>
    </tableColumn>
    <tableColumn id="4" xr3:uid="{BC06B3F1-7443-43FF-AD39-CF07F81F203A}" name="入力変換" dataDxfId="426">
      <calculatedColumnFormula>DBCS(IF(LEN(D109)=1,"00000"&amp;D109,IF(LEN(D109)=2,"0000"&amp;D109,IF(LEN(D109)=3,"000"&amp;D109,IF(LEN(D109)=4,"00"&amp;D109,IF(LEN(D109)=5,"0"&amp;D109,IF(LEN(D109)=6,D109,"")))))))</calculatedColumnFormula>
    </tableColumn>
    <tableColumn id="5" xr3:uid="{12813F17-C848-4466-9586-797B17A214E7}" name="６桁目" dataDxfId="425">
      <calculatedColumnFormula>MID(E109,1,1)</calculatedColumnFormula>
    </tableColumn>
    <tableColumn id="6" xr3:uid="{E85D51C1-6C97-47DC-B55D-9D31B56EB179}" name="５桁目" dataDxfId="424">
      <calculatedColumnFormula>MID(E109,2,1)</calculatedColumnFormula>
    </tableColumn>
    <tableColumn id="7" xr3:uid="{A04E344A-0927-4A1E-ADE1-451959ABD668}" name="４桁目" dataDxfId="423">
      <calculatedColumnFormula>MID(E109,3,1)</calculatedColumnFormula>
    </tableColumn>
    <tableColumn id="8" xr3:uid="{68007012-D8E2-48C7-A424-BB2F20676707}" name="３桁目" dataDxfId="422">
      <calculatedColumnFormula>MID(E109,4,1)</calculatedColumnFormula>
    </tableColumn>
    <tableColumn id="9" xr3:uid="{2FBE3269-AF43-4DCE-B2B4-13B7F0538D68}" name="２桁目" dataDxfId="421">
      <calculatedColumnFormula>MID(E109,5,1)</calculatedColumnFormula>
    </tableColumn>
    <tableColumn id="10" xr3:uid="{F69E48F5-21C5-483F-BE0F-9AD96A30E5A5}" name="１桁目" dataDxfId="420">
      <calculatedColumnFormula>MID(E109,6,1)</calculatedColumnFormula>
    </tableColumn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503A8AE9-FBDA-4461-BA74-2565FC6A0673}" name="二社目の実務経験先の職務内容" displayName="二社目の実務経験先の職務内容" ref="B114:Q115" totalsRowShown="0" headerRowDxfId="419" dataDxfId="417" headerRowBorderDxfId="418" tableBorderDxfId="416" totalsRowBorderDxfId="415">
  <autoFilter ref="B114:Q115" xr:uid="{503A8AE9-FBDA-4461-BA74-2565FC6A0673}"/>
  <tableColumns count="16">
    <tableColumn id="1" xr3:uid="{619A3E4D-82D1-4E5A-9DA8-179419D8F1B7}" name="No." dataDxfId="414"/>
    <tableColumn id="2" xr3:uid="{3454BFEC-AE21-4419-95EA-AD4275C65E09}" name="項目" dataDxfId="413"/>
    <tableColumn id="3" xr3:uid="{C3FF3ECA-E1E7-44D1-80EC-C581BF9A2C52}" name="入力内容" dataDxfId="412">
      <calculatedColumnFormula>IF(VLOOKUP(B115,実務経験が２年以上ある場合,4,FALSE)="","",VLOOKUP(B115,実務経験が２年以上ある場合,4,FALSE))</calculatedColumnFormula>
    </tableColumn>
    <tableColumn id="4" xr3:uid="{4419B952-E41E-466C-8E18-E6B0E512335A}" name="入力変換" dataDxfId="411">
      <calculatedColumnFormula>ASC(D115)</calculatedColumnFormula>
    </tableColumn>
    <tableColumn id="5" xr3:uid="{FEF01FDD-6F6A-489C-9CCF-E9141F486E75}" name="１文字目" dataDxfId="410">
      <calculatedColumnFormula>DBCS(MID(E115,1,1))</calculatedColumnFormula>
    </tableColumn>
    <tableColumn id="6" xr3:uid="{9B37F664-A7C8-4961-9AE7-5B275A7A2301}" name="２文字目" dataDxfId="409">
      <calculatedColumnFormula>DBCS(MID(E115,2,1))</calculatedColumnFormula>
    </tableColumn>
    <tableColumn id="7" xr3:uid="{B4724206-0B4D-4B97-B5ED-7F3D3BE62AAF}" name="３文字目" dataDxfId="408">
      <calculatedColumnFormula>DBCS(MID(E115,3,1))</calculatedColumnFormula>
    </tableColumn>
    <tableColumn id="8" xr3:uid="{5E630D7F-57C0-4040-8E0A-F7C99746D14C}" name="４文字目" dataDxfId="407">
      <calculatedColumnFormula>DBCS(MID(E115,4,1))</calculatedColumnFormula>
    </tableColumn>
    <tableColumn id="9" xr3:uid="{40C16ACC-91F7-4E36-BB7B-95BAB9A34CA2}" name="５文字目" dataDxfId="406">
      <calculatedColumnFormula>DBCS(MID(E115,5,1))</calculatedColumnFormula>
    </tableColumn>
    <tableColumn id="10" xr3:uid="{F86DD14F-6E28-4B86-85A8-EA90C3A3187B}" name="６文字目" dataDxfId="405">
      <calculatedColumnFormula>DBCS(MID(E115,6,1))</calculatedColumnFormula>
    </tableColumn>
    <tableColumn id="11" xr3:uid="{4774B077-AA93-4C23-809E-61059A25233C}" name="７文字目" dataDxfId="404">
      <calculatedColumnFormula>DBCS(MID(E115,7,1))</calculatedColumnFormula>
    </tableColumn>
    <tableColumn id="12" xr3:uid="{19F721D4-154B-41CC-A565-E771CC45045F}" name="８文字目" dataDxfId="403">
      <calculatedColumnFormula>DBCS(MID(E115,8,1))</calculatedColumnFormula>
    </tableColumn>
    <tableColumn id="13" xr3:uid="{AA1FC67D-FB7A-4137-8801-A29D0654B13C}" name="９文字目" dataDxfId="402">
      <calculatedColumnFormula>DBCS(MID(E115,9,1))</calculatedColumnFormula>
    </tableColumn>
    <tableColumn id="14" xr3:uid="{EAFA30A1-C08B-4357-8D01-A7F4FD5B4013}" name="10文字目" dataDxfId="401">
      <calculatedColumnFormula>DBCS(MID(E115,10,1))</calculatedColumnFormula>
    </tableColumn>
    <tableColumn id="15" xr3:uid="{D9772265-071D-483D-A0E2-7AF2EC38EA11}" name="11文字目" dataDxfId="400">
      <calculatedColumnFormula>DBCS(MID(E115,11,1))</calculatedColumnFormula>
    </tableColumn>
    <tableColumn id="16" xr3:uid="{DAA7E39F-325D-4F20-844B-CFBA135E8D45}" name="12文字目" dataDxfId="399">
      <calculatedColumnFormula>DBCS(MID(E115,12,1))</calculatedColumnFormula>
    </tableColumn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4FBE145B-AEE3-4807-BEBF-8A319E774489}" name="二社目の実務経験先の従業者証明書番号" displayName="二社目の実務経験先の従業者証明書番号" ref="B117:E118" totalsRowShown="0" headerRowDxfId="398" headerRowBorderDxfId="397" tableBorderDxfId="396" totalsRowBorderDxfId="395">
  <autoFilter ref="B117:E118" xr:uid="{4FBE145B-AEE3-4807-BEBF-8A319E774489}"/>
  <tableColumns count="4">
    <tableColumn id="1" xr3:uid="{C98C7A85-EFD3-4650-88D9-0E9A7FF125B0}" name="No." dataDxfId="394"/>
    <tableColumn id="2" xr3:uid="{48D48419-4417-44CC-A8A2-9E82C5BE7E2F}" name="項目" dataDxfId="393"/>
    <tableColumn id="3" xr3:uid="{0BDB34D1-8684-4DC4-913C-4A6729EB35AE}" name="入力内容" dataDxfId="392">
      <calculatedColumnFormula>IF(VLOOKUP(B118,実務経験が２年以上ある場合,4,FALSE)="","",VLOOKUP(B118,実務経験が２年以上ある場合,4,FALSE))</calculatedColumnFormula>
    </tableColumn>
    <tableColumn id="4" xr3:uid="{89C83E2A-4BE5-49B5-83E0-04CB0D9EC30D}" name="入力変換" dataDxfId="391">
      <calculatedColumnFormula>IF(D118="","",DBCS("第"&amp;D118&amp;"号"))</calculatedColumnFormula>
    </tableColumn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79743E7A-8B84-4049-9DDB-1961DFA73588}" name="二社目の実務経験先の在職開始日" displayName="二社目の実務経験先の在職開始日" ref="B120:L121" totalsRowShown="0" headerRowDxfId="390" dataDxfId="388" headerRowBorderDxfId="389" tableBorderDxfId="387" totalsRowBorderDxfId="386">
  <autoFilter ref="B120:L121" xr:uid="{79743E7A-8B84-4049-9DDB-1961DFA73588}"/>
  <tableColumns count="11">
    <tableColumn id="1" xr3:uid="{383D209F-BB47-46A7-8FC9-5896B4C272AC}" name="No." dataDxfId="385"/>
    <tableColumn id="2" xr3:uid="{3D65D5BC-35B4-4ADB-97E0-90494825910E}" name="項目" dataDxfId="384"/>
    <tableColumn id="3" xr3:uid="{014FCA2B-EBA0-46C5-82AB-18547B88760A}" name="入力内容" dataDxfId="383">
      <calculatedColumnFormula>VLOOKUP(B121,実務経験が２年以上ある場合,4,FALSE)&amp;VLOOKUP(B121,実務経験が２年以上ある場合,5,FALSE)&amp;VLOOKUP(B121,実務経験が２年以上ある場合,6,FALSE)&amp;VLOOKUP(B121,実務経験が２年以上ある場合,7,FALSE)&amp;VLOOKUP(B121,実務経験が２年以上ある場合,8,FALSE)&amp;VLOOKUP(B121,実務経験が２年以上ある場合,9,FALSE)&amp;VLOOKUP(B121,実務経験が２年以上ある場合,10,FALSE)</calculatedColumnFormula>
    </tableColumn>
    <tableColumn id="4" xr3:uid="{C22C63B1-0475-4B05-B593-C80857FEB711}" name="入力変換" dataDxfId="382">
      <calculatedColumnFormula>IFERROR(DBCS(DATESTRING(D121)),"")</calculatedColumnFormula>
    </tableColumn>
    <tableColumn id="5" xr3:uid="{2E5DF95F-C342-42E7-AD28-9502EC727D3E}" name="和暦" dataDxfId="381">
      <calculatedColumnFormula>IFERROR(DBCS(VLOOKUP(MID(E121,1,2),和暦の変換,2,FALSE)),"")</calculatedColumnFormula>
    </tableColumn>
    <tableColumn id="6" xr3:uid="{92D8FA14-13F8-45D1-8FCE-6E34816F5E88}" name="年２桁目" dataDxfId="380">
      <calculatedColumnFormula>MID(E121,3,1)</calculatedColumnFormula>
    </tableColumn>
    <tableColumn id="7" xr3:uid="{69F495C9-6C79-440F-9B25-10B800AF907A}" name="年１桁目" dataDxfId="379">
      <calculatedColumnFormula>MID(E121,4,1)</calculatedColumnFormula>
    </tableColumn>
    <tableColumn id="8" xr3:uid="{C952A94E-CE94-40E7-9D40-786726486517}" name="月２桁目" dataDxfId="378">
      <calculatedColumnFormula>MID(E121,6,1)</calculatedColumnFormula>
    </tableColumn>
    <tableColumn id="9" xr3:uid="{624C1E08-EAA8-45E8-B631-A405C0408422}" name="月１桁目" dataDxfId="377">
      <calculatedColumnFormula>MID(E121,7,1)</calculatedColumnFormula>
    </tableColumn>
    <tableColumn id="10" xr3:uid="{7B7413D1-8DAA-430F-84CD-71C75E12E6CE}" name="日２桁目" dataDxfId="376">
      <calculatedColumnFormula>MID(E121,9,1)</calculatedColumnFormula>
    </tableColumn>
    <tableColumn id="11" xr3:uid="{760778D4-1DEF-459D-843B-B175DCA8F473}" name="日１桁目" dataDxfId="375">
      <calculatedColumnFormula>MID(E121,10,1)</calculatedColumnFormula>
    </tableColumn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EF0475A7-14ED-4129-B2B2-303754F491B8}" name="二社目の実務経験先の在職終了日" displayName="二社目の実務経験先の在職終了日" ref="B123:L124" totalsRowShown="0" headerRowDxfId="374" dataDxfId="372" headerRowBorderDxfId="373" tableBorderDxfId="371" totalsRowBorderDxfId="370">
  <autoFilter ref="B123:L124" xr:uid="{EF0475A7-14ED-4129-B2B2-303754F491B8}"/>
  <tableColumns count="11">
    <tableColumn id="1" xr3:uid="{07268AFC-566A-4886-9A7D-E7FF51FE0D45}" name="No." dataDxfId="369"/>
    <tableColumn id="2" xr3:uid="{FE152EC3-5A2D-45FA-ABDD-94423417A077}" name="項目" dataDxfId="368"/>
    <tableColumn id="3" xr3:uid="{F72931D5-E384-45AD-B1F3-05A6A0B3293E}" name="入力内容" dataDxfId="367">
      <calculatedColumnFormula>VLOOKUP(B124,実務経験が２年以上ある場合,4,FALSE)&amp;VLOOKUP(B124,実務経験が２年以上ある場合,5,FALSE)&amp;VLOOKUP(B124,実務経験が２年以上ある場合,6,FALSE)&amp;VLOOKUP(B124,実務経験が２年以上ある場合,7,FALSE)&amp;VLOOKUP(B124,実務経験が２年以上ある場合,8,FALSE)&amp;VLOOKUP(B124,実務経験が２年以上ある場合,9,FALSE)&amp;VLOOKUP(B124,実務経験が２年以上ある場合,10,FALSE)</calculatedColumnFormula>
    </tableColumn>
    <tableColumn id="4" xr3:uid="{88A6E174-1028-4D78-BABF-F960B4BD8BA6}" name="入力変換" dataDxfId="366">
      <calculatedColumnFormula>IFERROR(DBCS(DATESTRING(D124)),"")</calculatedColumnFormula>
    </tableColumn>
    <tableColumn id="5" xr3:uid="{E329B163-974B-4CE1-BD3F-8811CB402200}" name="和暦" dataDxfId="365">
      <calculatedColumnFormula>IFERROR(DBCS(VLOOKUP(MID(E124,1,2),和暦の変換,2,FALSE)),"")</calculatedColumnFormula>
    </tableColumn>
    <tableColumn id="6" xr3:uid="{8D672354-C8DE-43AC-8A1C-62FB4BE89E79}" name="年２桁目" dataDxfId="364">
      <calculatedColumnFormula>MID(E124,3,1)</calculatedColumnFormula>
    </tableColumn>
    <tableColumn id="7" xr3:uid="{221C4240-8DCD-42F4-A300-D6B31EC2476F}" name="年１桁目" dataDxfId="363">
      <calculatedColumnFormula>MID(E124,4,1)</calculatedColumnFormula>
    </tableColumn>
    <tableColumn id="8" xr3:uid="{B290D3A7-3595-44F2-9558-4673C3ED26AA}" name="月２桁目" dataDxfId="362">
      <calculatedColumnFormula>MID(E124,6,1)</calculatedColumnFormula>
    </tableColumn>
    <tableColumn id="9" xr3:uid="{BD3747B0-DCD1-4BA9-B2F9-BB4416F5B494}" name="月１桁目" dataDxfId="361">
      <calculatedColumnFormula>MID(E124,7,1)</calculatedColumnFormula>
    </tableColumn>
    <tableColumn id="10" xr3:uid="{1EDCF143-73A9-4CEC-AA47-042AF8062587}" name="日２桁目" dataDxfId="360">
      <calculatedColumnFormula>MID(E124,9,1)</calculatedColumnFormula>
    </tableColumn>
    <tableColumn id="11" xr3:uid="{EE1779E8-2F43-4DF9-A013-B0ABE432C02D}" name="日１桁目" dataDxfId="359">
      <calculatedColumnFormula>MID(E124,10,1)</calculatedColumnFormula>
    </tableColumn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3B0AD26A-BB35-4205-8561-B51E3BEEC495}" name="性別" displayName="性別" ref="B15:E16" totalsRowShown="0" headerRowDxfId="358" headerRowBorderDxfId="357" tableBorderDxfId="356" totalsRowBorderDxfId="355">
  <autoFilter ref="B15:E16" xr:uid="{3B0AD26A-BB35-4205-8561-B51E3BEEC495}"/>
  <tableColumns count="4">
    <tableColumn id="1" xr3:uid="{8F2596D3-ED16-4780-A27F-83FAF9B5690B}" name="No." dataDxfId="354"/>
    <tableColumn id="2" xr3:uid="{D12B2F33-C25F-448B-A369-7F35670FD64A}" name="項目" dataDxfId="353"/>
    <tableColumn id="3" xr3:uid="{28D309D4-B15E-41C0-809E-1D017B27C6E1}" name="入力内容" dataDxfId="352">
      <calculatedColumnFormula>IF(VLOOKUP(B16,必須項目,4,FALSE)="","",VLOOKUP(B16,必須項目,4,FALSE))</calculatedColumnFormula>
    </tableColumn>
    <tableColumn id="4" xr3:uid="{669AE463-145A-4918-8BCF-45ECAD0948AE}" name="入力変換" dataDxfId="351">
      <calculatedColumnFormula>IFERROR(DBCS(VLOOKUP(D16,性別の変換,2,FALSE)),"")</calculatedColumnFormula>
    </tableColumn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A007293-6792-41F8-A269-5A5317D96D3D}" name="二社目の証明者の代表者氏名" displayName="二社目の証明者の代表者氏名" ref="B129:E130" totalsRowShown="0" headerRowDxfId="350" headerRowBorderDxfId="349" tableBorderDxfId="348" totalsRowBorderDxfId="347">
  <autoFilter ref="B129:E130" xr:uid="{0A007293-6792-41F8-A269-5A5317D96D3D}"/>
  <tableColumns count="4">
    <tableColumn id="1" xr3:uid="{1FFE68D7-FC9F-42D5-9709-B1E9A723D2C5}" name="No." dataDxfId="346"/>
    <tableColumn id="2" xr3:uid="{1E41572E-81F7-4FE2-A614-80120EF0D94D}" name="項目" dataDxfId="345"/>
    <tableColumn id="3" xr3:uid="{3ED07B7C-78A3-41C0-89C2-F7F94FD74824}" name="入力内容" dataDxfId="344">
      <calculatedColumnFormula>IF(VLOOKUP(B130,実務経験が２年以上ある場合,4,FALSE)="","",VLOOKUP(B130,実務経験が２年以上ある場合,4,FALSE))</calculatedColumnFormula>
    </tableColumn>
    <tableColumn id="4" xr3:uid="{78229591-31C5-4893-8FAC-CCD1618F2A97}" name="入力変換" dataDxfId="343">
      <calculatedColumnFormula>DBCS(D130)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3701052-72E3-4F2F-8276-D9F575B0D470}" name="現在の漢字氏名" displayName="現在の漢字氏名" ref="B9:Z10" totalsRowShown="0" headerRowDxfId="910" tableBorderDxfId="909">
  <autoFilter ref="B9:Z10" xr:uid="{5DD37255-D87A-4A7E-9465-621F1ED505EA}"/>
  <tableColumns count="25">
    <tableColumn id="1" xr3:uid="{076E1522-9EB7-45AA-BD41-94DFD54FBDB4}" name="No." dataDxfId="908"/>
    <tableColumn id="2" xr3:uid="{2E3D9F0A-2778-4679-B746-A2EEC5E3CE00}" name="項目" dataDxfId="907"/>
    <tableColumn id="3" xr3:uid="{C6E54BB3-4B81-459E-91ED-90416F09030F}" name="入力内容" dataDxfId="906">
      <calculatedColumnFormula>IF(VLOOKUP(B10,必須項目,4,FALSE)="","",VLOOKUP(B10,必須項目,4,FALSE))</calculatedColumnFormula>
    </tableColumn>
    <tableColumn id="4" xr3:uid="{E6CB20BD-ED10-473C-B766-323E6552F4BE}" name="入力変換" dataDxfId="905">
      <calculatedColumnFormula>ASC(D10)</calculatedColumnFormula>
    </tableColumn>
    <tableColumn id="5" xr3:uid="{5A24D725-ECCC-43F0-800C-F5555920F6E3}" name="１文字目" dataDxfId="904">
      <calculatedColumnFormula>DBCS(MID(E10,1,1))</calculatedColumnFormula>
    </tableColumn>
    <tableColumn id="6" xr3:uid="{3B0694EE-7540-4C19-895D-9925FE3E3EAF}" name="２文字目" dataDxfId="903">
      <calculatedColumnFormula>DBCS(MID(E10,2,1))</calculatedColumnFormula>
    </tableColumn>
    <tableColumn id="7" xr3:uid="{BF5FB5BB-01CF-4CFD-808C-CF05142C8DC9}" name="３文字目" dataDxfId="902">
      <calculatedColumnFormula>DBCS(MID(E10,3,1))</calculatedColumnFormula>
    </tableColumn>
    <tableColumn id="8" xr3:uid="{42F72A8A-645E-41C8-B330-49C9E5F040D3}" name="４文字目" dataDxfId="901">
      <calculatedColumnFormula>DBCS(MID(E10,4,1))</calculatedColumnFormula>
    </tableColumn>
    <tableColumn id="9" xr3:uid="{CFD9DF19-BBAC-4E99-9C4F-558B6BD64A48}" name="５文字目" dataDxfId="900">
      <calculatedColumnFormula>DBCS(MID(E10,5,1))</calculatedColumnFormula>
    </tableColumn>
    <tableColumn id="10" xr3:uid="{15FEB3CF-7FFF-4B46-AB21-AC4283C32C5B}" name="６文字目" dataDxfId="899">
      <calculatedColumnFormula>DBCS(MID(E10,6,1))</calculatedColumnFormula>
    </tableColumn>
    <tableColumn id="11" xr3:uid="{1776AFE0-3E36-4149-8E74-E1CF7B8D5B5C}" name="７文字目" dataDxfId="898">
      <calculatedColumnFormula>DBCS(MID(E10,7,1))</calculatedColumnFormula>
    </tableColumn>
    <tableColumn id="12" xr3:uid="{322C0EC1-786B-4292-9662-2C196EB91954}" name="８文字目" dataDxfId="897">
      <calculatedColumnFormula>DBCS(MID(E10,8,1))</calculatedColumnFormula>
    </tableColumn>
    <tableColumn id="13" xr3:uid="{27D07275-DAD0-4EB3-BD38-1FC17AD6605E}" name="９文字目" dataDxfId="896">
      <calculatedColumnFormula>DBCS(MID(E10,9,1))</calculatedColumnFormula>
    </tableColumn>
    <tableColumn id="14" xr3:uid="{FA6B982D-618C-48DB-A887-3DA79B8E2DDF}" name="10文字目" dataDxfId="895">
      <calculatedColumnFormula>DBCS(MID(E10,10,1))</calculatedColumnFormula>
    </tableColumn>
    <tableColumn id="15" xr3:uid="{B37843D0-794D-4B5B-86B3-DC86D79B684B}" name="11文字目" dataDxfId="894">
      <calculatedColumnFormula>DBCS(MID(E10,11,1))</calculatedColumnFormula>
    </tableColumn>
    <tableColumn id="16" xr3:uid="{AA362DA2-3373-42B9-B6CA-E786E9DF138B}" name="12文字目" dataDxfId="893">
      <calculatedColumnFormula>DBCS(MID(E10,12,1))</calculatedColumnFormula>
    </tableColumn>
    <tableColumn id="17" xr3:uid="{9C6DF753-E751-471A-89B8-E69296095FB0}" name="13文字目" dataDxfId="892">
      <calculatedColumnFormula>DBCS(MID(E10,13,1))</calculatedColumnFormula>
    </tableColumn>
    <tableColumn id="18" xr3:uid="{17CF8229-52E1-4F59-A8DF-330D304A3BE0}" name="14文字目" dataDxfId="891">
      <calculatedColumnFormula>DBCS(MID(E10,14,1))</calculatedColumnFormula>
    </tableColumn>
    <tableColumn id="19" xr3:uid="{32130EF3-F9E1-4F03-8EFE-20C6D32C56BC}" name="15文字目" dataDxfId="890">
      <calculatedColumnFormula>DBCS(MID(E10,15,1))</calculatedColumnFormula>
    </tableColumn>
    <tableColumn id="20" xr3:uid="{F275F995-AC32-420E-8FF5-72023637AA86}" name="16文字目" dataDxfId="889">
      <calculatedColumnFormula>DBCS(MID(E10,16,1))</calculatedColumnFormula>
    </tableColumn>
    <tableColumn id="21" xr3:uid="{947BF10E-44AB-4076-8A2A-8E4E6A452155}" name="17文字目" dataDxfId="888">
      <calculatedColumnFormula>DBCS(MID(E10,17,1))</calculatedColumnFormula>
    </tableColumn>
    <tableColumn id="22" xr3:uid="{9248F253-BCDE-40DC-9D85-8904DC762CEC}" name="18文字目" dataDxfId="887">
      <calculatedColumnFormula>DBCS(MID(E10,18,1))</calculatedColumnFormula>
    </tableColumn>
    <tableColumn id="23" xr3:uid="{098E7E14-44BB-4D06-8FFB-54E84D0E49CE}" name="19文字目" dataDxfId="886">
      <calculatedColumnFormula>DBCS(MID(E10,19,1))</calculatedColumnFormula>
    </tableColumn>
    <tableColumn id="24" xr3:uid="{36C3FC04-B0DF-4E70-B4AC-1C59B1C4E815}" name="20文字目" dataDxfId="885">
      <calculatedColumnFormula>DBCS(MID(E10,20,1))</calculatedColumnFormula>
    </tableColumn>
    <tableColumn id="25" xr3:uid="{EF785CF9-C4F8-4188-A7C8-5D4F8B9B1594}" name="21文字目" dataDxfId="884">
      <calculatedColumnFormula>DBCS(MID(E10,21,1))</calculatedColumnFormula>
    </tableColumn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5854F911-0B48-4FA4-847E-15DFCE22B513}" name="二社目の証明者の商号又は名称" displayName="二社目の証明者の商号又は名称" ref="B132:E133" totalsRowShown="0" headerRowDxfId="342" headerRowBorderDxfId="341" tableBorderDxfId="340" totalsRowBorderDxfId="339">
  <autoFilter ref="B132:E133" xr:uid="{5854F911-0B48-4FA4-847E-15DFCE22B513}"/>
  <tableColumns count="4">
    <tableColumn id="1" xr3:uid="{302A62C8-A0DB-4D07-9063-189844C32344}" name="No." dataDxfId="338"/>
    <tableColumn id="2" xr3:uid="{0B11129F-5994-40E2-AAA4-6EE6E3245A7F}" name="項目" dataDxfId="337"/>
    <tableColumn id="3" xr3:uid="{EBC550D1-7350-4FF4-A070-72667F371125}" name="入力内容" dataDxfId="336">
      <calculatedColumnFormula>IF(VLOOKUP(B133,実務経験が２年以上ある場合,4,FALSE)="",E100,VLOOKUP(B133,実務経験が２年以上ある場合,4,FALSE))</calculatedColumnFormula>
    </tableColumn>
    <tableColumn id="4" xr3:uid="{95596800-1146-483C-B597-640DEF5E4AC1}" name="入力変換" dataDxfId="335">
      <calculatedColumnFormula>DBCS(D133)</calculatedColumnFormula>
    </tableColumn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E07C37CD-65C0-40C0-975D-6D0389D5F89E}" name="二社目の証明者の免許権者" displayName="二社目の証明者の免許権者" ref="B135:E136" totalsRowShown="0" headerRowDxfId="334" headerRowBorderDxfId="333" tableBorderDxfId="332" totalsRowBorderDxfId="331">
  <autoFilter ref="B135:E136" xr:uid="{E07C37CD-65C0-40C0-975D-6D0389D5F89E}"/>
  <tableColumns count="4">
    <tableColumn id="1" xr3:uid="{A8C4FDD7-9CF3-4E05-B016-921737221866}" name="No." dataDxfId="330"/>
    <tableColumn id="2" xr3:uid="{E6434D95-E7A9-470A-894E-EAA5A98B875B}" name="項目" dataDxfId="329"/>
    <tableColumn id="3" xr3:uid="{B145496B-68CA-471F-8F28-FFD649401C06}" name="入力内容" dataDxfId="328">
      <calculatedColumnFormula>IF(VLOOKUP(B136,実務経験が２年以上ある場合,4,FALSE)="",D103,VLOOKUP(B136,実務経験が２年以上ある場合,4,FALSE))</calculatedColumnFormula>
    </tableColumn>
    <tableColumn id="4" xr3:uid="{8D3BC1A6-40E8-4F38-B8C3-AAFA2F798717}" name="入力変換" dataDxfId="327">
      <calculatedColumnFormula>DBCS(D136)</calculatedColumnFormula>
    </tableColumn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A9448152-8075-4747-BB2C-78FF36379DF7}" name="二社目の証明者の免許更新回数" displayName="二社目の証明者の免許更新回数" ref="B138:G139" totalsRowShown="0" headerRowDxfId="326" dataDxfId="324" headerRowBorderDxfId="325" tableBorderDxfId="323" totalsRowBorderDxfId="322">
  <autoFilter ref="B138:G139" xr:uid="{A9448152-8075-4747-BB2C-78FF36379DF7}"/>
  <tableColumns count="6">
    <tableColumn id="1" xr3:uid="{673D5DE0-E1AB-46A9-AA23-869B5AD7BDE5}" name="No." dataDxfId="321"/>
    <tableColumn id="2" xr3:uid="{19FD99F6-1C49-49C8-94B2-866513F8728A}" name="項目" dataDxfId="320"/>
    <tableColumn id="3" xr3:uid="{E618628D-2297-4CFA-8F79-6114B546EFF8}" name="入力内容" dataDxfId="319">
      <calculatedColumnFormula>IF(VLOOKUP(B139,実務経験が２年以上ある場合,4,FALSE)="",D106,VLOOKUP(B139,実務経験が２年以上ある場合,4,FALSE))</calculatedColumnFormula>
    </tableColumn>
    <tableColumn id="4" xr3:uid="{815E81AB-F17D-416A-BA74-36EE582D6BA7}" name="入力変換" dataDxfId="318">
      <calculatedColumnFormula>DBCS(IF(LEN(D139)=1,"0"&amp;D139,IF(LEN(D139)=2,D139,"")))</calculatedColumnFormula>
    </tableColumn>
    <tableColumn id="5" xr3:uid="{3725233C-D81F-497A-AE2E-B8D05E46A2FB}" name="２桁目" dataDxfId="317">
      <calculatedColumnFormula>MID(E139,1,1)</calculatedColumnFormula>
    </tableColumn>
    <tableColumn id="6" xr3:uid="{F28EED0C-7551-4B68-9F6A-061417698166}" name="１桁目" dataDxfId="316">
      <calculatedColumnFormula>MID(E139,2,1)</calculatedColumnFormula>
    </tableColumn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AABFCB97-96B5-418D-8451-FEB7255FC8FB}" name="三社目の実務経験先の商号又は名称" displayName="三社目の実務経験先の商号又は名称" ref="B144:T145" totalsRowShown="0" headerRowDxfId="315" dataDxfId="313" headerRowBorderDxfId="314" tableBorderDxfId="312" totalsRowBorderDxfId="311">
  <autoFilter ref="B144:T145" xr:uid="{AABFCB97-96B5-418D-8451-FEB7255FC8FB}"/>
  <tableColumns count="19">
    <tableColumn id="1" xr3:uid="{C24A968E-5FAF-4E0A-AAB5-0A86ACF85177}" name="No." dataDxfId="310"/>
    <tableColumn id="2" xr3:uid="{A9BC424D-5A30-4909-A4D1-49B098105E18}" name="項目" dataDxfId="309"/>
    <tableColumn id="3" xr3:uid="{77C42D9F-26C7-42CB-A321-E4A45F7A22C8}" name="入力内容" dataDxfId="308">
      <calculatedColumnFormula>IF(VLOOKUP(B145,実務経験が２年以上ある場合,4,FALSE)="","",VLOOKUP(B145,実務経験が２年以上ある場合,4,FALSE))</calculatedColumnFormula>
    </tableColumn>
    <tableColumn id="4" xr3:uid="{0BA5B2CC-5BE9-4B6B-BF3C-0043660AD447}" name="入力変換" dataDxfId="307">
      <calculatedColumnFormula>ASC(D145)</calculatedColumnFormula>
    </tableColumn>
    <tableColumn id="5" xr3:uid="{105ADB50-4314-42CD-8E7F-A8CF675FA8BB}" name="１文字目" dataDxfId="306">
      <calculatedColumnFormula>DBCS(MID(E145,1,1))</calculatedColumnFormula>
    </tableColumn>
    <tableColumn id="6" xr3:uid="{6E10A93F-9FC3-4542-A79D-DDFCF302B8CA}" name="２文字目" dataDxfId="305">
      <calculatedColumnFormula>DBCS(MID(E145,2,1))</calculatedColumnFormula>
    </tableColumn>
    <tableColumn id="7" xr3:uid="{681106CC-4BF6-44C1-9C25-0A4BF3E046F5}" name="３文字目" dataDxfId="304">
      <calculatedColumnFormula>DBCS(MID(E145,3,1))</calculatedColumnFormula>
    </tableColumn>
    <tableColumn id="8" xr3:uid="{F26FEDA0-9D88-4206-834D-E07BF2157BCB}" name="４文字目" dataDxfId="303">
      <calculatedColumnFormula>DBCS(MID(E145,4,1))</calculatedColumnFormula>
    </tableColumn>
    <tableColumn id="9" xr3:uid="{C664BA5C-08F8-4AC8-9996-0C5A4982077D}" name="５文字目" dataDxfId="302">
      <calculatedColumnFormula>DBCS(MID(E145,5,1))</calculatedColumnFormula>
    </tableColumn>
    <tableColumn id="10" xr3:uid="{58138C29-AB3E-4746-AC84-EEE4157C8A51}" name="６文字目" dataDxfId="301">
      <calculatedColumnFormula>DBCS(MID(E145,6,1))</calculatedColumnFormula>
    </tableColumn>
    <tableColumn id="11" xr3:uid="{6531A8F9-A594-44AC-80C3-42BB51EB6AA5}" name="７文字目" dataDxfId="300">
      <calculatedColumnFormula>DBCS(MID(E145,7,1))</calculatedColumnFormula>
    </tableColumn>
    <tableColumn id="12" xr3:uid="{A6F12EF5-5671-4CD2-ABF2-7FE71FAA52DC}" name="８文字目" dataDxfId="299">
      <calculatedColumnFormula>DBCS(MID(E145,8,1))</calculatedColumnFormula>
    </tableColumn>
    <tableColumn id="13" xr3:uid="{050BC3E0-7B46-4F14-8F64-5988B5D32C30}" name="９文字目" dataDxfId="298">
      <calculatedColumnFormula>DBCS(MID(E145,9,1))</calculatedColumnFormula>
    </tableColumn>
    <tableColumn id="14" xr3:uid="{BD31D568-FA80-47A8-B21B-5773D4F11FD1}" name="10文字目" dataDxfId="297">
      <calculatedColumnFormula>DBCS(MID(E145,10,1))</calculatedColumnFormula>
    </tableColumn>
    <tableColumn id="15" xr3:uid="{A5FC94B3-04FE-4B50-82DF-AFFBDC281CC9}" name="11文字目" dataDxfId="296">
      <calculatedColumnFormula>DBCS(MID(E145,11,1))</calculatedColumnFormula>
    </tableColumn>
    <tableColumn id="16" xr3:uid="{14DEAB88-C42F-49AE-A11B-8E50C6B9896C}" name="12文字目" dataDxfId="295">
      <calculatedColumnFormula>DBCS(MID(E145,12,1))</calculatedColumnFormula>
    </tableColumn>
    <tableColumn id="17" xr3:uid="{0A8E31D6-DCEA-4883-BF52-4BF462FB85A0}" name="13文字目" dataDxfId="294">
      <calculatedColumnFormula>DBCS(MID(E145,13,1))</calculatedColumnFormula>
    </tableColumn>
    <tableColumn id="18" xr3:uid="{AE0D63D9-3B41-4625-BD05-D10FD77DB84C}" name="14文字目" dataDxfId="293">
      <calculatedColumnFormula>DBCS(MID(E145,14,1))</calculatedColumnFormula>
    </tableColumn>
    <tableColumn id="19" xr3:uid="{A04FD5CD-0E46-4FD8-9165-F4FF419194A9}" name="15文字目" dataDxfId="292">
      <calculatedColumnFormula>DBCS(MID(E145,15,1))</calculatedColumnFormula>
    </tableColumn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A009265B-E540-4F8C-84BE-6D981EDE9873}" name="三社目の実務経験先の免許権者" displayName="三社目の実務経験先の免許権者" ref="B147:G148" totalsRowShown="0" headerRowDxfId="291" dataDxfId="289" headerRowBorderDxfId="290" tableBorderDxfId="288" totalsRowBorderDxfId="287">
  <autoFilter ref="B147:G148" xr:uid="{A009265B-E540-4F8C-84BE-6D981EDE9873}"/>
  <tableColumns count="6">
    <tableColumn id="1" xr3:uid="{55764170-290B-4931-BF22-5BE8B75501E2}" name="No." dataDxfId="286"/>
    <tableColumn id="2" xr3:uid="{3C3DD9FA-71E8-421E-AF0C-6F4AA3BEC243}" name="項目" dataDxfId="285"/>
    <tableColumn id="3" xr3:uid="{DC69BAD4-31E7-450E-A5A7-A2AE0C71A97E}" name="入力内容" dataDxfId="284">
      <calculatedColumnFormula>IF(VLOOKUP(B148,実務経験が２年以上ある場合,4,FALSE)="","",VLOOKUP(B148,実務経験が２年以上ある場合,4,FALSE))</calculatedColumnFormula>
    </tableColumn>
    <tableColumn id="4" xr3:uid="{D00D1E8F-4934-412B-B1E0-0091E0CB7C7D}" name="入力変換" dataDxfId="283">
      <calculatedColumnFormula>IFERROR(DBCS(VLOOKUP(D148,都道府県コード,2,FALSE)),"")</calculatedColumnFormula>
    </tableColumn>
    <tableColumn id="5" xr3:uid="{F3F8189B-CC12-4E7E-9569-03084251A621}" name="２桁目" dataDxfId="282">
      <calculatedColumnFormula>MID(E148,1,1)</calculatedColumnFormula>
    </tableColumn>
    <tableColumn id="6" xr3:uid="{BB92CF02-7BBB-4146-8562-C81AE4C29717}" name="１桁目" dataDxfId="281">
      <calculatedColumnFormula>MID(E148,2,1)</calculatedColumnFormula>
    </tableColumn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A341E51A-A14C-4CD4-ACE0-90126CB7A47A}" name="三社目の実務経験先の免許更新回数" displayName="三社目の実務経験先の免許更新回数" ref="B150:G151" totalsRowShown="0" headerRowDxfId="280" dataDxfId="278" headerRowBorderDxfId="279" tableBorderDxfId="277" totalsRowBorderDxfId="276">
  <autoFilter ref="B150:G151" xr:uid="{A341E51A-A14C-4CD4-ACE0-90126CB7A47A}"/>
  <tableColumns count="6">
    <tableColumn id="1" xr3:uid="{CCD40775-0D20-444F-8625-3664F8364AE1}" name="No." dataDxfId="275"/>
    <tableColumn id="2" xr3:uid="{B4383A2E-854B-4956-80E7-7841D1D52F0C}" name="項目" dataDxfId="274"/>
    <tableColumn id="3" xr3:uid="{0F095E72-68ED-452F-AB5C-0126447C226C}" name="入力内容" dataDxfId="273">
      <calculatedColumnFormula>IF(VLOOKUP(B151,実務経験が２年以上ある場合,4,FALSE)="","",VLOOKUP(B151,実務経験が２年以上ある場合,4,FALSE))</calculatedColumnFormula>
    </tableColumn>
    <tableColumn id="4" xr3:uid="{574B9E63-F2B0-4D43-AA42-8AD40099AB5A}" name="入力変換" dataDxfId="272">
      <calculatedColumnFormula>DBCS(IF(LEN(D151)=1,"0"&amp;D151,IF(LEN(D151)=2,D151,"")))</calculatedColumnFormula>
    </tableColumn>
    <tableColumn id="5" xr3:uid="{E530B6A3-9D86-4B4B-BE75-887C4447F775}" name="２桁目" dataDxfId="271">
      <calculatedColumnFormula>MID(E151,1,1)</calculatedColumnFormula>
    </tableColumn>
    <tableColumn id="6" xr3:uid="{2600A71B-86AE-4636-AE4B-E4E6BECE7739}" name="１桁目" dataDxfId="270">
      <calculatedColumnFormula>MID(E151,2,1)</calculatedColumnFormula>
    </tableColumn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832A0D61-69D7-4B6F-BB0B-4FB6F1F67B49}" name="三社目の実務経験先の免許番号" displayName="三社目の実務経験先の免許番号" ref="B153:K154" totalsRowShown="0" headerRowDxfId="269" dataDxfId="267" headerRowBorderDxfId="268" tableBorderDxfId="266" totalsRowBorderDxfId="265">
  <autoFilter ref="B153:K154" xr:uid="{832A0D61-69D7-4B6F-BB0B-4FB6F1F67B49}"/>
  <tableColumns count="10">
    <tableColumn id="1" xr3:uid="{0D84E721-D488-43FA-BF31-F595B8B60806}" name="No." dataDxfId="264"/>
    <tableColumn id="2" xr3:uid="{C17D19DC-1F20-4C5D-8574-34CAC0FA0FEB}" name="項目" dataDxfId="263"/>
    <tableColumn id="3" xr3:uid="{F0958EAB-5C06-4696-B08E-B0346DD6982D}" name="入力内容" dataDxfId="262">
      <calculatedColumnFormula>IF(VLOOKUP(B154,実務経験が２年以上ある場合,4,FALSE)="","",VLOOKUP(B154,実務経験が２年以上ある場合,4,FALSE))</calculatedColumnFormula>
    </tableColumn>
    <tableColumn id="4" xr3:uid="{3EFB4767-C974-48A6-A6B8-E4AF1B14823A}" name="入力変換" dataDxfId="261">
      <calculatedColumnFormula>DBCS(IF(LEN(D154)=1,"00000"&amp;D154,IF(LEN(D154)=2,"0000"&amp;D154,IF(LEN(D154)=3,"000"&amp;D154,IF(LEN(D154)=4,"00"&amp;D154,IF(LEN(D154)=5,"0"&amp;D154,IF(LEN(D154)=6,D154,"")))))))</calculatedColumnFormula>
    </tableColumn>
    <tableColumn id="5" xr3:uid="{6489271B-BE8C-4679-93B6-1FF9DEEBDC03}" name="６桁目" dataDxfId="260">
      <calculatedColumnFormula>MID(E154,1,1)</calculatedColumnFormula>
    </tableColumn>
    <tableColumn id="6" xr3:uid="{4DE0F0DE-FFED-48C3-A710-9E09185E966D}" name="５桁目" dataDxfId="259">
      <calculatedColumnFormula>MID(E154,2,1)</calculatedColumnFormula>
    </tableColumn>
    <tableColumn id="7" xr3:uid="{832106A0-684D-4DE8-BAB2-FF1FF29495B1}" name="４桁目" dataDxfId="258">
      <calculatedColumnFormula>MID(E154,3,1)</calculatedColumnFormula>
    </tableColumn>
    <tableColumn id="8" xr3:uid="{4088BDC1-88E2-4F56-A8F9-E5ADDAA91F46}" name="３桁目" dataDxfId="257">
      <calculatedColumnFormula>MID(E154,4,1)</calculatedColumnFormula>
    </tableColumn>
    <tableColumn id="9" xr3:uid="{A4E6D0F5-3B1E-4583-A98D-D02A2377E0D3}" name="２桁目" dataDxfId="256">
      <calculatedColumnFormula>MID(E154,5,1)</calculatedColumnFormula>
    </tableColumn>
    <tableColumn id="10" xr3:uid="{DF10D390-8141-4EF2-A56D-4301A6C68DCA}" name="１桁目" dataDxfId="255">
      <calculatedColumnFormula>MID(E154,6,1)</calculatedColumnFormula>
    </tableColumn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F8B7953E-0D2A-41B0-BDEF-57E354C2180F}" name="三社目の実務経験先の職務内容" displayName="三社目の実務経験先の職務内容" ref="B159:Q160" totalsRowShown="0" headerRowDxfId="254" dataDxfId="252" headerRowBorderDxfId="253" tableBorderDxfId="251" totalsRowBorderDxfId="250">
  <autoFilter ref="B159:Q160" xr:uid="{F8B7953E-0D2A-41B0-BDEF-57E354C2180F}"/>
  <tableColumns count="16">
    <tableColumn id="1" xr3:uid="{620749AB-4540-4AF2-8FD0-6027AC7B7FB3}" name="No." dataDxfId="249"/>
    <tableColumn id="2" xr3:uid="{49174962-73DE-45B3-AE95-2A669E079FA2}" name="項目" dataDxfId="248"/>
    <tableColumn id="3" xr3:uid="{37CEAEFB-DB16-4224-BADD-8CE22AEBEEA0}" name="入力内容" dataDxfId="247">
      <calculatedColumnFormula>IF(VLOOKUP(B160,実務経験が２年以上ある場合,4,FALSE)="","",VLOOKUP(B160,実務経験が２年以上ある場合,4,FALSE))</calculatedColumnFormula>
    </tableColumn>
    <tableColumn id="4" xr3:uid="{D262221C-7512-46F6-A2C3-D9030650ED63}" name="入力変換" dataDxfId="246">
      <calculatedColumnFormula>ASC(D160)</calculatedColumnFormula>
    </tableColumn>
    <tableColumn id="5" xr3:uid="{9C13EE42-C033-44A1-8A7B-D9E4088C5473}" name="１文字目" dataDxfId="245">
      <calculatedColumnFormula>DBCS(MID(E160,1,1))</calculatedColumnFormula>
    </tableColumn>
    <tableColumn id="6" xr3:uid="{4E4A9CC1-F2FC-4A9E-92E7-0F0AD59F285B}" name="２文字目" dataDxfId="244">
      <calculatedColumnFormula>DBCS(MID(E160,2,1))</calculatedColumnFormula>
    </tableColumn>
    <tableColumn id="7" xr3:uid="{65E59379-70FD-40A4-B9CD-3C8DF804F223}" name="３文字目" dataDxfId="243">
      <calculatedColumnFormula>DBCS(MID(E160,3,1))</calculatedColumnFormula>
    </tableColumn>
    <tableColumn id="8" xr3:uid="{622625F0-C891-4729-B6AB-1F90D819BE83}" name="４文字目" dataDxfId="242">
      <calculatedColumnFormula>DBCS(MID(E160,4,1))</calculatedColumnFormula>
    </tableColumn>
    <tableColumn id="9" xr3:uid="{C639CD74-6CDC-4A1C-80BC-12951FD11FC4}" name="５文字目" dataDxfId="241">
      <calculatedColumnFormula>DBCS(MID(E160,5,1))</calculatedColumnFormula>
    </tableColumn>
    <tableColumn id="10" xr3:uid="{3F75563F-3D1B-432D-9A9F-051E464370B7}" name="６文字目" dataDxfId="240">
      <calculatedColumnFormula>DBCS(MID(E160,6,1))</calculatedColumnFormula>
    </tableColumn>
    <tableColumn id="11" xr3:uid="{3530D4D1-E33A-4378-9AD6-E9F38E3638FA}" name="７文字目" dataDxfId="239">
      <calculatedColumnFormula>DBCS(MID(E160,7,1))</calculatedColumnFormula>
    </tableColumn>
    <tableColumn id="12" xr3:uid="{2FC64E5E-3D31-40C5-A398-744FC5F48524}" name="８文字目" dataDxfId="238">
      <calculatedColumnFormula>DBCS(MID(E160,8,1))</calculatedColumnFormula>
    </tableColumn>
    <tableColumn id="13" xr3:uid="{F5569C8F-CE49-4B75-8CD0-720002A65808}" name="９文字目" dataDxfId="237">
      <calculatedColumnFormula>DBCS(MID(E160,9,1))</calculatedColumnFormula>
    </tableColumn>
    <tableColumn id="14" xr3:uid="{765351F0-4978-42C2-8530-08F95FD6FEB1}" name="10文字目" dataDxfId="236">
      <calculatedColumnFormula>DBCS(MID(E160,10,1))</calculatedColumnFormula>
    </tableColumn>
    <tableColumn id="15" xr3:uid="{F72AE22B-4766-4493-A6ED-56C20E976614}" name="11文字目" dataDxfId="235">
      <calculatedColumnFormula>DBCS(MID(E160,11,1))</calculatedColumnFormula>
    </tableColumn>
    <tableColumn id="16" xr3:uid="{9904CD7D-9463-41B7-AD57-6B8CA4A1EAD3}" name="12文字目" dataDxfId="234">
      <calculatedColumnFormula>DBCS(MID(E160,12,1))</calculatedColumnFormula>
    </tableColumn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DE510EBD-EDA5-4DCA-8E35-E30C3AB3590B}" name="三社目の実務経験先の従業者証明書番号" displayName="三社目の実務経験先の従業者証明書番号" ref="B162:E163" totalsRowShown="0" headerRowDxfId="233" headerRowBorderDxfId="232" tableBorderDxfId="231" totalsRowBorderDxfId="230">
  <autoFilter ref="B162:E163" xr:uid="{DE510EBD-EDA5-4DCA-8E35-E30C3AB3590B}"/>
  <tableColumns count="4">
    <tableColumn id="1" xr3:uid="{207C17A1-20C4-4C54-9638-C9D0E6C3D398}" name="No." dataDxfId="229"/>
    <tableColumn id="2" xr3:uid="{802C35F6-7CA0-4226-85BC-B71710555569}" name="項目" dataDxfId="228"/>
    <tableColumn id="3" xr3:uid="{1EB616F5-12A6-40B2-B5E2-967128B8A9D1}" name="入力内容" dataDxfId="227">
      <calculatedColumnFormula>IF(VLOOKUP(B163,実務経験が２年以上ある場合,4,FALSE)="","",VLOOKUP(B163,実務経験が２年以上ある場合,4,FALSE))</calculatedColumnFormula>
    </tableColumn>
    <tableColumn id="4" xr3:uid="{7D9EAEFB-433F-42F3-A8E9-DCB9AA0A2441}" name="入力変換" dataDxfId="226">
      <calculatedColumnFormula>IF(D163="","",DBCS("第"&amp;D163&amp;"号"))</calculatedColumnFormula>
    </tableColumn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D40200D4-7D8C-412E-BA7A-7187D045EC4A}" name="三社目の実務経験先の在職開始日" displayName="三社目の実務経験先の在職開始日" ref="B165:L166" totalsRowShown="0" headerRowDxfId="225" dataDxfId="223" headerRowBorderDxfId="224" tableBorderDxfId="222" totalsRowBorderDxfId="221">
  <autoFilter ref="B165:L166" xr:uid="{D40200D4-7D8C-412E-BA7A-7187D045EC4A}"/>
  <tableColumns count="11">
    <tableColumn id="1" xr3:uid="{6008A5F0-54FE-4832-8FE8-353C36E45A47}" name="No." dataDxfId="220"/>
    <tableColumn id="2" xr3:uid="{DBCA1939-B4D3-4E72-B37C-B734ECD4110C}" name="項目" dataDxfId="219"/>
    <tableColumn id="3" xr3:uid="{315F1032-68D7-4956-BDD8-ECFFD90C19AF}" name="入力内容" dataDxfId="218">
      <calculatedColumnFormula>VLOOKUP(B166,実務経験が２年以上ある場合,4,FALSE)&amp;VLOOKUP(B166,実務経験が２年以上ある場合,5,FALSE)&amp;VLOOKUP(B166,実務経験が２年以上ある場合,6,FALSE)&amp;VLOOKUP(B166,実務経験が２年以上ある場合,7,FALSE)&amp;VLOOKUP(B166,実務経験が２年以上ある場合,8,FALSE)&amp;VLOOKUP(B166,実務経験が２年以上ある場合,9,FALSE)&amp;VLOOKUP(B166,実務経験が２年以上ある場合,10,FALSE)</calculatedColumnFormula>
    </tableColumn>
    <tableColumn id="4" xr3:uid="{70EDE31F-32E4-47CB-A8E4-73BE646EDB84}" name="入力変換" dataDxfId="217">
      <calculatedColumnFormula>IFERROR(DBCS(DATESTRING(D166)),"")</calculatedColumnFormula>
    </tableColumn>
    <tableColumn id="5" xr3:uid="{2027F262-B51E-48CE-A9B2-AD67A27D8E8C}" name="和暦" dataDxfId="216">
      <calculatedColumnFormula>IFERROR(DBCS(VLOOKUP(MID(E166,1,2),和暦の変換,2,FALSE)),"")</calculatedColumnFormula>
    </tableColumn>
    <tableColumn id="6" xr3:uid="{4EF689D5-AD82-4992-AEE5-1F9894F76E85}" name="年２桁目" dataDxfId="215">
      <calculatedColumnFormula>MID(E166,3,1)</calculatedColumnFormula>
    </tableColumn>
    <tableColumn id="7" xr3:uid="{4526E58D-B133-4AEA-9BDA-BEF1FB2AD9A7}" name="年１桁目" dataDxfId="214">
      <calculatedColumnFormula>MID(E166,4,1)</calculatedColumnFormula>
    </tableColumn>
    <tableColumn id="8" xr3:uid="{287692BC-1417-46AD-B8CB-0F4748755DEB}" name="月２桁目" dataDxfId="213">
      <calculatedColumnFormula>MID(E166,6,1)</calculatedColumnFormula>
    </tableColumn>
    <tableColumn id="9" xr3:uid="{773A83D8-585C-4ED4-BD07-3C7402E34FD6}" name="月１桁目" dataDxfId="212">
      <calculatedColumnFormula>MID(E166,7,1)</calculatedColumnFormula>
    </tableColumn>
    <tableColumn id="10" xr3:uid="{F961B4E4-3BD9-4B60-AEF3-6C1C70F5256C}" name="日２桁目" dataDxfId="211">
      <calculatedColumnFormula>MID(E166,9,1)</calculatedColumnFormula>
    </tableColumn>
    <tableColumn id="11" xr3:uid="{679EA2C3-890A-481F-B222-ACB51A3C6E49}" name="日１桁目" dataDxfId="210">
      <calculatedColumnFormula>MID(E166,10,1)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AEC49BB-9BFF-496F-858B-579B5809D2E7}" name="郵便番号３桁" displayName="郵便番号３桁" ref="B18:H19" totalsRowShown="0" headerRowDxfId="883" tableBorderDxfId="882">
  <autoFilter ref="B18:H19" xr:uid="{9DC98B2E-6C2D-45C5-9886-E7613DA15646}"/>
  <tableColumns count="7">
    <tableColumn id="1" xr3:uid="{25901BC9-DCAC-4479-8DE4-004B7AB7F3FB}" name="No." dataDxfId="881"/>
    <tableColumn id="2" xr3:uid="{3B39E28F-F8FC-46D8-AB23-27C9D1B196CF}" name="項目" dataDxfId="880"/>
    <tableColumn id="3" xr3:uid="{62E3B234-6223-4642-8A6F-FA5163553D00}" name="入力内容" dataDxfId="879">
      <calculatedColumnFormula>IF(VLOOKUP(B19,必須項目,4,FALSE)="","",VLOOKUP(B19,必須項目,4,FALSE))</calculatedColumnFormula>
    </tableColumn>
    <tableColumn id="4" xr3:uid="{71154F33-BDC3-4C8A-B607-1FA92BFB084A}" name="入力変換" dataDxfId="878">
      <calculatedColumnFormula>DBCS(D19)</calculatedColumnFormula>
    </tableColumn>
    <tableColumn id="5" xr3:uid="{640A2908-4653-4C15-91E8-213351CEA2FF}" name="３桁目" dataDxfId="877">
      <calculatedColumnFormula>MID(E19,1,1)</calculatedColumnFormula>
    </tableColumn>
    <tableColumn id="6" xr3:uid="{8C5A5CB3-31B0-4394-9622-A7DC857993E9}" name="２桁目" dataDxfId="876">
      <calculatedColumnFormula>MID(E19,2,1)</calculatedColumnFormula>
    </tableColumn>
    <tableColumn id="7" xr3:uid="{878D8EF5-9737-4A4D-8B9F-5E14508A0C3E}" name="１桁目" dataDxfId="875">
      <calculatedColumnFormula>MID(E19,3,1)</calculatedColumnFormula>
    </tableColumn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457D6A3-D374-408D-80E0-B3C08C1B4360}" name="三社目の実務経験先の在職終了日" displayName="三社目の実務経験先の在職終了日" ref="B168:L169" totalsRowShown="0" headerRowDxfId="209" dataDxfId="207" headerRowBorderDxfId="208" tableBorderDxfId="206" totalsRowBorderDxfId="205">
  <autoFilter ref="B168:L169" xr:uid="{0457D6A3-D374-408D-80E0-B3C08C1B4360}"/>
  <tableColumns count="11">
    <tableColumn id="1" xr3:uid="{6C10849D-DC3A-4D69-8AE1-8862CF81930F}" name="No." dataDxfId="204"/>
    <tableColumn id="2" xr3:uid="{A2807E0C-F4D4-41CD-93A8-169385616C0C}" name="項目" dataDxfId="203"/>
    <tableColumn id="3" xr3:uid="{E92A05E6-5D5C-4818-9493-BB040B7B94B9}" name="入力内容" dataDxfId="202">
      <calculatedColumnFormula>VLOOKUP(B169,実務経験が２年以上ある場合,4,FALSE)&amp;VLOOKUP(B169,実務経験が２年以上ある場合,5,FALSE)&amp;VLOOKUP(B169,実務経験が２年以上ある場合,6,FALSE)&amp;VLOOKUP(B169,実務経験が２年以上ある場合,7,FALSE)&amp;VLOOKUP(B169,実務経験が２年以上ある場合,8,FALSE)&amp;VLOOKUP(B169,実務経験が２年以上ある場合,9,FALSE)&amp;VLOOKUP(B169,実務経験が２年以上ある場合,10,FALSE)</calculatedColumnFormula>
    </tableColumn>
    <tableColumn id="4" xr3:uid="{E112BB08-5F3F-433C-B2A6-BBB0896343CB}" name="入力変換" dataDxfId="201">
      <calculatedColumnFormula>IFERROR(DBCS(DATESTRING(D169)),"")</calculatedColumnFormula>
    </tableColumn>
    <tableColumn id="5" xr3:uid="{FD5807E2-D288-46F8-ABF6-C5893760E8E6}" name="和暦" dataDxfId="200">
      <calculatedColumnFormula>IFERROR(DBCS(VLOOKUP(MID(E169,1,2),和暦の変換,2,FALSE)),"")</calculatedColumnFormula>
    </tableColumn>
    <tableColumn id="6" xr3:uid="{7A8F9F8F-C30C-49F4-B61D-DBA458DEA8EF}" name="年２桁目" dataDxfId="199">
      <calculatedColumnFormula>MID(E169,3,1)</calculatedColumnFormula>
    </tableColumn>
    <tableColumn id="7" xr3:uid="{84C9D548-953D-4226-B0E3-579E55DD619E}" name="年１桁目" dataDxfId="198">
      <calculatedColumnFormula>MID(E169,4,1)</calculatedColumnFormula>
    </tableColumn>
    <tableColumn id="8" xr3:uid="{B658CFDE-752F-4F2D-A223-E6E27A3AC6AE}" name="月２桁目" dataDxfId="197">
      <calculatedColumnFormula>MID(E169,6,1)</calculatedColumnFormula>
    </tableColumn>
    <tableColumn id="9" xr3:uid="{A2CA8022-191D-4813-8B22-5480875CCA79}" name="月１桁目" dataDxfId="196">
      <calculatedColumnFormula>MID(E169,7,1)</calculatedColumnFormula>
    </tableColumn>
    <tableColumn id="10" xr3:uid="{E51B235C-0FF9-4552-95D2-93DE5850E9E5}" name="日２桁目" dataDxfId="195">
      <calculatedColumnFormula>MID(E169,9,1)</calculatedColumnFormula>
    </tableColumn>
    <tableColumn id="11" xr3:uid="{F3724D2E-D3E7-4022-9E1B-893D2452123A}" name="日１桁目" dataDxfId="194">
      <calculatedColumnFormula>MID(E169,10,1)</calculatedColumnFormula>
    </tableColumn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45AC4A8F-1C1A-4403-B946-B423882AE45E}" name="三社目の証明者の代表者氏名" displayName="三社目の証明者の代表者氏名" ref="B174:E175" totalsRowShown="0" headerRowDxfId="193" headerRowBorderDxfId="192" tableBorderDxfId="191" totalsRowBorderDxfId="190">
  <autoFilter ref="B174:E175" xr:uid="{45AC4A8F-1C1A-4403-B946-B423882AE45E}"/>
  <tableColumns count="4">
    <tableColumn id="1" xr3:uid="{0521E39E-7513-4CE3-BA19-B489088FA327}" name="No." dataDxfId="189"/>
    <tableColumn id="2" xr3:uid="{4156E2A3-707F-4C73-9D3D-EEF50609E69F}" name="項目" dataDxfId="188"/>
    <tableColumn id="3" xr3:uid="{AE5C8415-30CB-4618-A1F1-AD32B46DF8AC}" name="入力内容" dataDxfId="187">
      <calculatedColumnFormula>IF(VLOOKUP(B175,実務経験が２年以上ある場合,4,FALSE)="","",VLOOKUP(B175,実務経験が２年以上ある場合,4,FALSE))</calculatedColumnFormula>
    </tableColumn>
    <tableColumn id="4" xr3:uid="{DB27F20E-DA7D-4736-87BB-7A1495E09E44}" name="入力変換" dataDxfId="186">
      <calculatedColumnFormula>DBCS(D175)</calculatedColumnFormula>
    </tableColumn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727EE99B-95F7-417F-92CD-C4553A5E416D}" name="三社目の証明者の商号又は名称" displayName="三社目の証明者の商号又は名称" ref="B177:E178" totalsRowShown="0" headerRowDxfId="185" headerRowBorderDxfId="184" tableBorderDxfId="183" totalsRowBorderDxfId="182">
  <autoFilter ref="B177:E178" xr:uid="{727EE99B-95F7-417F-92CD-C4553A5E416D}"/>
  <tableColumns count="4">
    <tableColumn id="1" xr3:uid="{4FF9B797-32B0-4F8C-AFB7-8172AD6E96A2}" name="No." dataDxfId="181"/>
    <tableColumn id="2" xr3:uid="{1068387F-4C6B-4EB2-B2F3-51896FCC0FC0}" name="項目" dataDxfId="180"/>
    <tableColumn id="3" xr3:uid="{B911E464-4E33-4B75-B3E9-00BC81461734}" name="入力内容" dataDxfId="179">
      <calculatedColumnFormula>IF(VLOOKUP(B178,実務経験が２年以上ある場合,4,FALSE)="",E145,VLOOKUP(B178,実務経験が２年以上ある場合,4,FALSE))</calculatedColumnFormula>
    </tableColumn>
    <tableColumn id="4" xr3:uid="{7EB96B8E-3BBB-4A7E-A2D7-17D87C6B3307}" name="入力変換" dataDxfId="178">
      <calculatedColumnFormula>DBCS(D178)</calculatedColumnFormula>
    </tableColumn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CC9D513B-8CDD-455C-A921-A4247E3C55DA}" name="三社目の証明者の免許権者" displayName="三社目の証明者の免許権者" ref="B180:E181" totalsRowShown="0" headerRowDxfId="177" headerRowBorderDxfId="176" tableBorderDxfId="175" totalsRowBorderDxfId="174">
  <autoFilter ref="B180:E181" xr:uid="{CC9D513B-8CDD-455C-A921-A4247E3C55DA}"/>
  <tableColumns count="4">
    <tableColumn id="1" xr3:uid="{0F40FC99-7C04-4185-B6DF-AEE4AB6A3C99}" name="No." dataDxfId="173"/>
    <tableColumn id="2" xr3:uid="{A57913F6-EFAF-4F6F-B888-54814AD768C2}" name="項目" dataDxfId="172"/>
    <tableColumn id="3" xr3:uid="{6B26DD30-A536-4DA0-9119-B384D79DD3DF}" name="入力内容" dataDxfId="171">
      <calculatedColumnFormula>IF(VLOOKUP(B181,実務経験が２年以上ある場合,4,FALSE)="",D148,VLOOKUP(B181,実務経験が２年以上ある場合,4,FALSE))</calculatedColumnFormula>
    </tableColumn>
    <tableColumn id="4" xr3:uid="{6ECA0891-97EB-4B68-B0AC-FB04053920F0}" name="入力変換" dataDxfId="170">
      <calculatedColumnFormula>DBCS(D181)</calculatedColumnFormula>
    </tableColumn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755C66EA-4DBE-44D9-BDD3-A1A02C972615}" name="三社目の証明者の免許更新回数" displayName="三社目の証明者の免許更新回数" ref="B183:G184" totalsRowShown="0" headerRowDxfId="169" dataDxfId="167" headerRowBorderDxfId="168" tableBorderDxfId="166" totalsRowBorderDxfId="165">
  <autoFilter ref="B183:G184" xr:uid="{755C66EA-4DBE-44D9-BDD3-A1A02C972615}"/>
  <tableColumns count="6">
    <tableColumn id="1" xr3:uid="{E153FF5F-1610-4C1D-8E79-A97139A0D839}" name="No." dataDxfId="164"/>
    <tableColumn id="2" xr3:uid="{0F46C6F7-F066-4B73-998B-ACF572A7E1A0}" name="項目" dataDxfId="163"/>
    <tableColumn id="3" xr3:uid="{6518953B-DCC0-4D1C-B18C-58C6AFD4A254}" name="入力内容" dataDxfId="162">
      <calculatedColumnFormula>IF(VLOOKUP(B184,実務経験が２年以上ある場合,4,FALSE)="",D151,VLOOKUP(B184,実務経験が２年以上ある場合,4,FALSE))</calculatedColumnFormula>
    </tableColumn>
    <tableColumn id="4" xr3:uid="{96AA38FA-62A5-4BD9-8971-24FF70724E8B}" name="入力変換" dataDxfId="161">
      <calculatedColumnFormula>DBCS(IF(LEN(D184)=1,"0"&amp;D184,IF(LEN(D184)=2,D184,"")))</calculatedColumnFormula>
    </tableColumn>
    <tableColumn id="5" xr3:uid="{AE5E5141-02C8-4F8D-91AA-FED8804F9CC3}" name="２桁目" dataDxfId="160">
      <calculatedColumnFormula>MID(E184,1,1)</calculatedColumnFormula>
    </tableColumn>
    <tableColumn id="6" xr3:uid="{C35FA559-59CB-4863-BEC3-48B037CA15A5}" name="１桁目" dataDxfId="159">
      <calculatedColumnFormula>MID(E184,2,1)</calculatedColumnFormula>
    </tableColumn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EAFC1E03-92A6-4794-AF50-87AEE8B18E6A}" name="二社目の証明者の免許番号" displayName="二社目の証明者の免許番号" ref="B141:E142" totalsRowShown="0" headerRowDxfId="158" headerRowBorderDxfId="157" tableBorderDxfId="156" totalsRowBorderDxfId="155">
  <autoFilter ref="B141:E142" xr:uid="{EAFC1E03-92A6-4794-AF50-87AEE8B18E6A}"/>
  <tableColumns count="4">
    <tableColumn id="1" xr3:uid="{4700B30A-0DEA-4A4C-9B94-58ED58187ED5}" name="No." dataDxfId="154"/>
    <tableColumn id="2" xr3:uid="{2EA1FE06-6FCF-4936-BBD4-BF780CC5C140}" name="項目" dataDxfId="153"/>
    <tableColumn id="3" xr3:uid="{F9A5CE22-128E-4DF9-AEDE-1E7229C848F2}" name="入力内容" dataDxfId="152">
      <calculatedColumnFormula>IF(VLOOKUP(B142,実務経験が２年以上ある場合,4,FALSE)="",D109,VLOOKUP(B142,実務経験が２年以上ある場合,4,FALSE))</calculatedColumnFormula>
    </tableColumn>
    <tableColumn id="4" xr3:uid="{332E0AA5-21C4-495E-A10D-88392E48AE3B}" name="入力変換" dataDxfId="151">
      <calculatedColumnFormula>IF(D142="","","第"&amp;ASC(IF(LEN(D142)=1,"00000"&amp;D142,IF(LEN(D142)=2,"0000"&amp;D142,IF(LEN(D142)=3,"000"&amp;D142,IF(LEN(D142)=4,"00"&amp;D142,IF(LEN(D142)=5,"0"&amp;D142,IF(LEN(D142)=6,D142,"")))))))&amp;"号")</calculatedColumnFormula>
    </tableColumn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7BC12B09-1544-4106-9A08-E410A0D6D39E}" name="三社目の証明者の免許番号" displayName="三社目の証明者の免許番号" ref="B186:E187" totalsRowShown="0" headerRowDxfId="150" headerRowBorderDxfId="149" tableBorderDxfId="148" totalsRowBorderDxfId="147">
  <autoFilter ref="B186:E187" xr:uid="{7BC12B09-1544-4106-9A08-E410A0D6D39E}"/>
  <tableColumns count="4">
    <tableColumn id="1" xr3:uid="{4BCBD8B2-7292-4313-B7F4-10C964475D88}" name="No." dataDxfId="146"/>
    <tableColumn id="2" xr3:uid="{FB3341D9-7C03-462C-85B7-520418F00AA5}" name="項目" dataDxfId="145"/>
    <tableColumn id="3" xr3:uid="{6473780B-7E6D-45D8-B23E-1337A4782204}" name="入力内容" dataDxfId="144">
      <calculatedColumnFormula>IF(VLOOKUP(B187,実務経験が２年以上ある場合,4,FALSE)="",D154,VLOOKUP(B187,実務経験が２年以上ある場合,4,FALSE))</calculatedColumnFormula>
    </tableColumn>
    <tableColumn id="4" xr3:uid="{15674722-8058-4E1B-99E6-EB5D84822349}" name="入力変換" dataDxfId="143">
      <calculatedColumnFormula>IF(D187="","","第"&amp;ASC(IF(LEN(D187)=1,"00000"&amp;D187,IF(LEN(D187)=2,"0000"&amp;D187,IF(LEN(D187)=3,"000"&amp;D187,IF(LEN(D187)=4,"00"&amp;D187,IF(LEN(D187)=5,"0"&amp;D187,IF(LEN(D187)=6,D187,"")))))))&amp;"号")</calculatedColumnFormula>
    </tableColumn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6935BAB1-0115-4A55-A1AC-73F073AE1A92}" name="従事先の商号又は名称" displayName="従事先の商号又は名称" ref="B189:AU190" totalsRowShown="0" headerRowDxfId="142" dataDxfId="140" headerRowBorderDxfId="141" tableBorderDxfId="139" totalsRowBorderDxfId="138">
  <autoFilter ref="B189:AU190" xr:uid="{6935BAB1-0115-4A55-A1AC-73F073AE1A92}"/>
  <tableColumns count="46">
    <tableColumn id="1" xr3:uid="{5BC68D7A-E855-4DBA-8C80-C79364F722E9}" name="No." dataDxfId="137"/>
    <tableColumn id="2" xr3:uid="{C7A85284-2C4F-4ED8-B303-483C35335830}" name="項目" dataDxfId="136"/>
    <tableColumn id="3" xr3:uid="{0A8B00A1-8D8C-4293-8956-3B9381E12A17}" name="入力内容" dataDxfId="135">
      <calculatedColumnFormula>IF(VLOOKUP(B190,業務に従事する宅地建物取引業者に関する事項,4,FALSE)="","",VLOOKUP(B190,業務に従事する宅地建物取引業者に関する事項,4,FALSE))</calculatedColumnFormula>
    </tableColumn>
    <tableColumn id="4" xr3:uid="{B177D989-4122-41BA-AD0B-A71DB1740782}" name="入力変換" dataDxfId="134">
      <calculatedColumnFormula>ASC(D190)</calculatedColumnFormula>
    </tableColumn>
    <tableColumn id="5" xr3:uid="{3EDBEBFA-921E-4682-B1CC-AEF4F3B4F7CB}" name="１文字目" dataDxfId="133">
      <calculatedColumnFormula>DBCS(MID(E190,1,1))</calculatedColumnFormula>
    </tableColumn>
    <tableColumn id="6" xr3:uid="{DBF0019C-4966-4FA2-975E-85C7D227C76B}" name="２文字目" dataDxfId="132">
      <calculatedColumnFormula>DBCS(MID(E190,2,1))</calculatedColumnFormula>
    </tableColumn>
    <tableColumn id="7" xr3:uid="{A1D394EB-73AF-412E-8CC4-928E54F74931}" name="３文字目" dataDxfId="131">
      <calculatedColumnFormula>DBCS(MID(E190,3,1))</calculatedColumnFormula>
    </tableColumn>
    <tableColumn id="8" xr3:uid="{00148C59-E569-406F-BCC9-20BC423DE68E}" name="４文字目" dataDxfId="130">
      <calculatedColumnFormula>DBCS(MID(E190,4,1))</calculatedColumnFormula>
    </tableColumn>
    <tableColumn id="9" xr3:uid="{584B4EAC-CDDC-4615-95EF-CAFD5C4F9120}" name="５文字目" dataDxfId="129">
      <calculatedColumnFormula>DBCS(MID(E190,5,1))</calculatedColumnFormula>
    </tableColumn>
    <tableColumn id="10" xr3:uid="{DFAC4BF5-46AF-4223-A594-7A7CC5067AEF}" name="６文字目" dataDxfId="128">
      <calculatedColumnFormula>DBCS(MID(E190,6,1))</calculatedColumnFormula>
    </tableColumn>
    <tableColumn id="11" xr3:uid="{0EBDEFD5-0FA5-4C73-BB24-8E365561ABA6}" name="７文字目" dataDxfId="127">
      <calculatedColumnFormula>DBCS(MID(E190,7,1))</calculatedColumnFormula>
    </tableColumn>
    <tableColumn id="12" xr3:uid="{4D9F2A70-374F-44D9-8C26-0A7434BF8ACD}" name="８文字目" dataDxfId="126">
      <calculatedColumnFormula>DBCS(MID(E190,8,1))</calculatedColumnFormula>
    </tableColumn>
    <tableColumn id="13" xr3:uid="{4AB63169-3B01-4D4A-9872-88765D0C1A69}" name="９文字目" dataDxfId="125">
      <calculatedColumnFormula>DBCS(MID(E190,9,1))</calculatedColumnFormula>
    </tableColumn>
    <tableColumn id="14" xr3:uid="{3180992C-C57D-442A-8525-53CEB7CC3251}" name="10文字目" dataDxfId="124">
      <calculatedColumnFormula>DBCS(MID(E190,10,1))</calculatedColumnFormula>
    </tableColumn>
    <tableColumn id="15" xr3:uid="{2654DC3B-20EB-4E58-A3CC-73B240B6AC37}" name="11文字目" dataDxfId="123">
      <calculatedColumnFormula>DBCS(MID(E190,11,1))</calculatedColumnFormula>
    </tableColumn>
    <tableColumn id="16" xr3:uid="{9C772D5E-9D28-4079-BF4C-2A72EF833F29}" name="12文字目" dataDxfId="122">
      <calculatedColumnFormula>DBCS(MID(E190,12,1))</calculatedColumnFormula>
    </tableColumn>
    <tableColumn id="17" xr3:uid="{1F4B1AED-1595-4E86-9FD9-AC2EFA59DBDA}" name="13文字目" dataDxfId="121">
      <calculatedColumnFormula>DBCS(MID(E190,13,1))</calculatedColumnFormula>
    </tableColumn>
    <tableColumn id="18" xr3:uid="{EF6B0E74-C400-43CE-BFD3-D4609CEA3F98}" name="14文字目" dataDxfId="120">
      <calculatedColumnFormula>DBCS(MID(E190,14,1))</calculatedColumnFormula>
    </tableColumn>
    <tableColumn id="19" xr3:uid="{853B2C87-19F7-4672-926C-A7936FBA0998}" name="15文字目" dataDxfId="119">
      <calculatedColumnFormula>DBCS(MID(E190,15,1))</calculatedColumnFormula>
    </tableColumn>
    <tableColumn id="20" xr3:uid="{7C27BF96-8231-4C79-A09C-96BDD8F85987}" name="16文字目" dataDxfId="118">
      <calculatedColumnFormula>DBCS(MID(E190,16,1))</calculatedColumnFormula>
    </tableColumn>
    <tableColumn id="21" xr3:uid="{AE44093A-EAFE-445E-B847-D6ADEFE8D302}" name="17文字目" dataDxfId="117">
      <calculatedColumnFormula>DBCS(MID(E190,17,1))</calculatedColumnFormula>
    </tableColumn>
    <tableColumn id="22" xr3:uid="{2F6387A1-3C8A-4E6B-89E5-F613C53EBED3}" name="18文字目" dataDxfId="116">
      <calculatedColumnFormula>DBCS(MID(E190,18,1))</calculatedColumnFormula>
    </tableColumn>
    <tableColumn id="23" xr3:uid="{19FACEBE-E1FA-4802-9335-F5C698DDC8C3}" name="19文字目" dataDxfId="115">
      <calculatedColumnFormula>DBCS(MID(E190,19,1))</calculatedColumnFormula>
    </tableColumn>
    <tableColumn id="24" xr3:uid="{616B9619-7B40-4EBC-8A39-496F9580F6AA}" name="20文字目" dataDxfId="114">
      <calculatedColumnFormula>DBCS(MID(E190,20,1))</calculatedColumnFormula>
    </tableColumn>
    <tableColumn id="25" xr3:uid="{B7A7FC52-3265-4207-B613-E968D6940E65}" name="21文字目" dataDxfId="113">
      <calculatedColumnFormula>DBCS(MID(E190,21,1))</calculatedColumnFormula>
    </tableColumn>
    <tableColumn id="26" xr3:uid="{C8991DAE-6380-42E0-BAC4-B632EA4F1B0F}" name="22文字目" dataDxfId="112">
      <calculatedColumnFormula>DBCS(MID(E190,22,1))</calculatedColumnFormula>
    </tableColumn>
    <tableColumn id="27" xr3:uid="{97DF9808-8F2E-4AC6-9D6E-7B4E079EDBB9}" name="23文字目" dataDxfId="111">
      <calculatedColumnFormula>DBCS(MID(E190,23,1))</calculatedColumnFormula>
    </tableColumn>
    <tableColumn id="28" xr3:uid="{29CF1108-7516-48AE-8F0C-CEBE3773144E}" name="24文字目" dataDxfId="110">
      <calculatedColumnFormula>DBCS(MID(E190,24,1))</calculatedColumnFormula>
    </tableColumn>
    <tableColumn id="29" xr3:uid="{289D29B3-16F8-41B9-9203-B4EBC574A978}" name="25文字目" dataDxfId="109">
      <calculatedColumnFormula>DBCS(MID(E190,25,1))</calculatedColumnFormula>
    </tableColumn>
    <tableColumn id="30" xr3:uid="{F98FA22D-89DF-4B36-9AAB-E3F55817410F}" name="26文字目" dataDxfId="108">
      <calculatedColumnFormula>DBCS(MID(E190,26,1))</calculatedColumnFormula>
    </tableColumn>
    <tableColumn id="31" xr3:uid="{F408FEED-82FA-49B1-A94A-128B450089CC}" name="27文字目" dataDxfId="107">
      <calculatedColumnFormula>DBCS(MID(E190,27,1))</calculatedColumnFormula>
    </tableColumn>
    <tableColumn id="32" xr3:uid="{6BA2AE6A-F41E-4CAF-9819-B555FE26A350}" name="28文字目" dataDxfId="106">
      <calculatedColumnFormula>DBCS(MID(E190,28,1))</calculatedColumnFormula>
    </tableColumn>
    <tableColumn id="33" xr3:uid="{69C01CEA-807B-4FED-9AD4-4AE4E680D34E}" name="29文字目" dataDxfId="105">
      <calculatedColumnFormula>DBCS(MID(E190,29,1))</calculatedColumnFormula>
    </tableColumn>
    <tableColumn id="34" xr3:uid="{2CE63307-0955-4412-8483-F144B01830D1}" name="30文字目" dataDxfId="104">
      <calculatedColumnFormula>DBCS(MID(E190,30,1))</calculatedColumnFormula>
    </tableColumn>
    <tableColumn id="35" xr3:uid="{E698EC83-7A7D-4ECC-96A1-B0603A3A8657}" name="31文字目" dataDxfId="103">
      <calculatedColumnFormula>DBCS(MID(E190,31,1))</calculatedColumnFormula>
    </tableColumn>
    <tableColumn id="36" xr3:uid="{E706AACD-CECE-4BEB-991E-C880A2845D87}" name="32文字目" dataDxfId="102">
      <calculatedColumnFormula>DBCS(MID(E190,32,1))</calculatedColumnFormula>
    </tableColumn>
    <tableColumn id="37" xr3:uid="{0B0EC8CC-3D78-47F7-B4C4-0CC4B7469471}" name="33文字目" dataDxfId="101">
      <calculatedColumnFormula>DBCS(MID(E190,33,1))</calculatedColumnFormula>
    </tableColumn>
    <tableColumn id="38" xr3:uid="{355E7C68-BCD8-48F8-AFB3-17D900CEF222}" name="34文字目" dataDxfId="100">
      <calculatedColumnFormula>DBCS(MID(E190,34,1))</calculatedColumnFormula>
    </tableColumn>
    <tableColumn id="39" xr3:uid="{E1C396C2-6EC0-4807-BED7-7B64ACA716C9}" name="35文字目" dataDxfId="99">
      <calculatedColumnFormula>DBCS(MID(E190,35,1))</calculatedColumnFormula>
    </tableColumn>
    <tableColumn id="40" xr3:uid="{ABE9FA6A-C59F-4D49-87EB-160FB6DC4405}" name="36文字目" dataDxfId="98">
      <calculatedColumnFormula>DBCS(MID(E190,36,1))</calculatedColumnFormula>
    </tableColumn>
    <tableColumn id="41" xr3:uid="{E4A11E4C-0C06-4597-8A6C-A06D067BA3BF}" name="37文字目" dataDxfId="97">
      <calculatedColumnFormula>DBCS(MID(E190,37,1))</calculatedColumnFormula>
    </tableColumn>
    <tableColumn id="42" xr3:uid="{32311110-58D7-41BB-B0CD-A172E523F77D}" name="38文字目" dataDxfId="96">
      <calculatedColumnFormula>DBCS(MID(E190,38,1))</calculatedColumnFormula>
    </tableColumn>
    <tableColumn id="43" xr3:uid="{709F2775-7A91-4BEA-BA5A-124C9B7DEBC0}" name="39文字目" dataDxfId="95">
      <calculatedColumnFormula>DBCS(MID(E190,39,1))</calculatedColumnFormula>
    </tableColumn>
    <tableColumn id="44" xr3:uid="{5737C1A3-F3D9-4C4B-B4A7-A7D35FB31375}" name="40文字目" dataDxfId="94">
      <calculatedColumnFormula>DBCS(MID(E190,40,1))</calculatedColumnFormula>
    </tableColumn>
    <tableColumn id="45" xr3:uid="{8F86A740-CE08-4EF5-97A2-1CC38AE5D856}" name="41文字目" dataDxfId="93">
      <calculatedColumnFormula>DBCS(MID(E190,41,1))</calculatedColumnFormula>
    </tableColumn>
    <tableColumn id="46" xr3:uid="{2D4854DC-8771-4652-A101-3F0E38E64678}" name="42文字目" dataDxfId="92">
      <calculatedColumnFormula>DBCS(MID(E190,42,1))</calculatedColumnFormula>
    </tableColumn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251C391B-B93F-4F82-A84B-136349502D2E}" name="従事先の免許権者" displayName="従事先の免許権者" ref="B192:G193" totalsRowShown="0" headerRowDxfId="91" dataDxfId="89" headerRowBorderDxfId="90" tableBorderDxfId="88" totalsRowBorderDxfId="87">
  <autoFilter ref="B192:G193" xr:uid="{251C391B-B93F-4F82-A84B-136349502D2E}"/>
  <tableColumns count="6">
    <tableColumn id="1" xr3:uid="{1B0D5E6B-D1F3-4C86-9A5E-34E83098F0DD}" name="No." dataDxfId="86"/>
    <tableColumn id="2" xr3:uid="{124F5392-58DE-4D15-A4B2-AF731E746FF6}" name="項目" dataDxfId="85"/>
    <tableColumn id="3" xr3:uid="{82C39513-FC5D-451E-86BA-BD1B6E14F357}" name="入力内容" dataDxfId="84">
      <calculatedColumnFormula>IF(VLOOKUP(B193,業務に従事する宅地建物取引業者に関する事項,4,FALSE)="","",VLOOKUP(B193,業務に従事する宅地建物取引業者に関する事項,4,FALSE))</calculatedColumnFormula>
    </tableColumn>
    <tableColumn id="4" xr3:uid="{96757356-D243-48C4-BBE8-B177CFA3FA87}" name="入力変換" dataDxfId="83">
      <calculatedColumnFormula>IFERROR(DBCS(VLOOKUP(D193,都道府県コード,2,FALSE)),"")</calculatedColumnFormula>
    </tableColumn>
    <tableColumn id="5" xr3:uid="{0C82503C-83F0-43E3-ADB5-53A9AD89B9B3}" name="２桁目" dataDxfId="82">
      <calculatedColumnFormula>MID(E193,1,1)</calculatedColumnFormula>
    </tableColumn>
    <tableColumn id="6" xr3:uid="{8ACCBA68-E6A9-4CB8-9345-76A8C58F24BC}" name="１桁目" dataDxfId="81">
      <calculatedColumnFormula>MID(E193,2,1)</calculatedColumnFormula>
    </tableColumn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15F31C29-1BDF-48A9-8951-A4451BF46B02}" name="従事先の免許更新回数" displayName="従事先の免許更新回数" ref="B195:G196" totalsRowShown="0" headerRowDxfId="80" dataDxfId="78" headerRowBorderDxfId="79" tableBorderDxfId="77" totalsRowBorderDxfId="76">
  <autoFilter ref="B195:G196" xr:uid="{15F31C29-1BDF-48A9-8951-A4451BF46B02}"/>
  <tableColumns count="6">
    <tableColumn id="1" xr3:uid="{2667245E-38AB-4F46-AE42-3619EE7F2E1F}" name="No." dataDxfId="75"/>
    <tableColumn id="2" xr3:uid="{B97A09F1-EC6E-4414-8126-B290ACA50DD4}" name="項目" dataDxfId="74"/>
    <tableColumn id="3" xr3:uid="{06752EA9-5DF4-416B-B83C-B2B7ADA1E4EA}" name="入力内容" dataDxfId="73">
      <calculatedColumnFormula>IF(VLOOKUP(B196,業務に従事する宅地建物取引業者に関する事項,4,FALSE)="","",VLOOKUP(B196,業務に従事する宅地建物取引業者に関する事項,4,FALSE))</calculatedColumnFormula>
    </tableColumn>
    <tableColumn id="4" xr3:uid="{701E7324-90D4-449D-87E8-C20F29D58C31}" name="入力変換" dataDxfId="72">
      <calculatedColumnFormula>DBCS(IF(LEN(D196)=1,"0"&amp;D196,IF(LEN(D196)=2,D196,"")))</calculatedColumnFormula>
    </tableColumn>
    <tableColumn id="5" xr3:uid="{6E1C4892-71C8-487F-B45C-048A273C7A92}" name="２桁目" dataDxfId="71">
      <calculatedColumnFormula>MID(E196,1,1)</calculatedColumnFormula>
    </tableColumn>
    <tableColumn id="6" xr3:uid="{41FFB669-3637-4248-9EB9-387AA4D4EC3C}" name="１桁目" dataDxfId="70">
      <calculatedColumnFormula>MID(E196,2,1)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61EB520-5B4E-4260-BDA5-A2EA762CCD93}" name="郵便番号４桁" displayName="郵便番号４桁" ref="B21:I22" totalsRowShown="0" headerRowDxfId="874" dataDxfId="872" headerRowBorderDxfId="873" tableBorderDxfId="871" totalsRowBorderDxfId="870">
  <autoFilter ref="B21:I22" xr:uid="{6E999358-FE6C-44E0-9AFF-E88633EC9689}"/>
  <tableColumns count="8">
    <tableColumn id="1" xr3:uid="{1440AB3A-7627-42D1-BF27-56C3AA52597A}" name="No." dataDxfId="869"/>
    <tableColumn id="2" xr3:uid="{BA87EF81-FA5B-40F4-B4AD-ED6C8AA3A3A3}" name="項目" dataDxfId="868"/>
    <tableColumn id="3" xr3:uid="{C913E465-AF54-49CC-AA30-593BB129E9E0}" name="入力内容" dataDxfId="867">
      <calculatedColumnFormula>IF(VLOOKUP(B22,必須項目,4,FALSE)="","",VLOOKUP(B22,必須項目,4,FALSE))</calculatedColumnFormula>
    </tableColumn>
    <tableColumn id="4" xr3:uid="{0AD542F7-96A3-4DC7-B6EC-9B6A38CC4298}" name="入力変換" dataDxfId="866">
      <calculatedColumnFormula>DBCS(D22)</calculatedColumnFormula>
    </tableColumn>
    <tableColumn id="5" xr3:uid="{857CD182-0621-4356-9488-B400A9ACFB09}" name="４桁目" dataDxfId="865">
      <calculatedColumnFormula>MID(E22,1,1)</calculatedColumnFormula>
    </tableColumn>
    <tableColumn id="6" xr3:uid="{66541282-B237-4C7E-A314-0F8190737964}" name="３桁目" dataDxfId="864">
      <calculatedColumnFormula>MID(E22,2,1)</calculatedColumnFormula>
    </tableColumn>
    <tableColumn id="7" xr3:uid="{215089ED-8FA2-488F-B7E7-4F8BA293356C}" name="２桁目" dataDxfId="863">
      <calculatedColumnFormula>MID(E22,3,1)</calculatedColumnFormula>
    </tableColumn>
    <tableColumn id="8" xr3:uid="{0020E02E-DACD-43C1-9A41-B4653858A7B0}" name="１桁目" dataDxfId="862">
      <calculatedColumnFormula>MID(E22,4,1)</calculatedColumnFormula>
    </tableColumn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EADCAC28-B65D-469F-8EB8-44FF7BC90BEA}" name="従事先の免許番号" displayName="従事先の免許番号" ref="B198:K199" totalsRowShown="0" headerRowDxfId="69" dataDxfId="67" headerRowBorderDxfId="68" tableBorderDxfId="66" totalsRowBorderDxfId="65">
  <autoFilter ref="B198:K199" xr:uid="{EADCAC28-B65D-469F-8EB8-44FF7BC90BEA}"/>
  <tableColumns count="10">
    <tableColumn id="1" xr3:uid="{36D06F40-E4CE-484D-906D-DC6ACBF10871}" name="No." dataDxfId="64"/>
    <tableColumn id="2" xr3:uid="{40AFD567-9660-4984-8638-0EBA4CEB0110}" name="項目" dataDxfId="63"/>
    <tableColumn id="3" xr3:uid="{054D7FB7-8A09-4D4E-8F0C-54F3B35B06B9}" name="入力内容" dataDxfId="62">
      <calculatedColumnFormula>IF(VLOOKUP(B199,業務に従事する宅地建物取引業者に関する事項,4,FALSE)="","",VLOOKUP(B199,業務に従事する宅地建物取引業者に関する事項,4,FALSE))</calculatedColumnFormula>
    </tableColumn>
    <tableColumn id="4" xr3:uid="{0230482E-6056-48E5-B008-38DF22C7540E}" name="入力変換" dataDxfId="61">
      <calculatedColumnFormula>DBCS(IF(LEN(D199)=1,"00000"&amp;D199,IF(LEN(D199)=2,"0000"&amp;D199,IF(LEN(D199)=3,"000"&amp;D199,IF(LEN(D199)=4,"00"&amp;D199,IF(LEN(D199)=5,"0"&amp;D199,IF(LEN(D199)=6,D199,"")))))))</calculatedColumnFormula>
    </tableColumn>
    <tableColumn id="5" xr3:uid="{A9CEBE4E-CEBB-479F-9ECD-59A0E2CE9EEE}" name="６桁目" dataDxfId="60">
      <calculatedColumnFormula>MID(E199,1,1)</calculatedColumnFormula>
    </tableColumn>
    <tableColumn id="6" xr3:uid="{C43EF6CB-21F7-4895-AD13-9A4720FF58F2}" name="５桁目" dataDxfId="59">
      <calculatedColumnFormula>MID(E199,2,1)</calculatedColumnFormula>
    </tableColumn>
    <tableColumn id="7" xr3:uid="{A5429508-A154-4A27-8429-AE3800D0108E}" name="４桁目" dataDxfId="58">
      <calculatedColumnFormula>MID(E199,3,1)</calculatedColumnFormula>
    </tableColumn>
    <tableColumn id="8" xr3:uid="{8CAE90C3-C264-4F07-8E2C-DCFCE232120F}" name="３桁目" dataDxfId="57">
      <calculatedColumnFormula>MID(E199,4,1)</calculatedColumnFormula>
    </tableColumn>
    <tableColumn id="9" xr3:uid="{8682A572-8D84-43B8-B7E3-FDD32D945219}" name="２桁目" dataDxfId="56">
      <calculatedColumnFormula>MID(E199,5,1)</calculatedColumnFormula>
    </tableColumn>
    <tableColumn id="10" xr3:uid="{56287085-D1BA-4904-B6C8-25EF55101FB6}" name="１桁目" dataDxfId="55">
      <calculatedColumnFormula>MID(E199,6,1)</calculatedColumnFormula>
    </tableColumn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E84F5B-0E23-4B3C-A2F5-CBCB0E995C05}" name="一社目の在職日数" displayName="一社目の在職日数" ref="C81:I82" totalsRowShown="0" headerRowDxfId="54" headerRowBorderDxfId="53" tableBorderDxfId="52" totalsRowBorderDxfId="51">
  <autoFilter ref="C81:I82" xr:uid="{52E84F5B-0E23-4B3C-A2F5-CBCB0E995C05}"/>
  <tableColumns count="7">
    <tableColumn id="1" xr3:uid="{46523A67-BF0F-4952-9397-90B80B66D135}" name="項目" dataDxfId="50"/>
    <tableColumn id="2" xr3:uid="{FA9A8F27-D857-43AC-8A10-A3101E4660D9}" name="開始日" dataDxfId="49">
      <calculatedColumnFormula>DBCS(D76)</calculatedColumnFormula>
    </tableColumn>
    <tableColumn id="3" xr3:uid="{F4ED33B4-1C9E-48F0-934F-EDAB795B3494}" name="終了日" dataDxfId="48">
      <calculatedColumnFormula>DBCS(D79)</calculatedColumnFormula>
    </tableColumn>
    <tableColumn id="4" xr3:uid="{6105D1E5-DBEA-4490-B7E5-3C0A4F6C09BC}" name="日数" dataDxfId="47">
      <calculatedColumnFormula>IFERROR(E82-D82,"")</calculatedColumnFormula>
    </tableColumn>
    <tableColumn id="5" xr3:uid="{E2D45931-AE26-4876-8C22-CA88E4F07DC5}" name="年" dataDxfId="46">
      <calculatedColumnFormula>IFERROR(DBCS(IF(INT(MOD(F82,365)/30)=12,INT(F82/365)+1,INT(F82/365))),"")</calculatedColumnFormula>
    </tableColumn>
    <tableColumn id="6" xr3:uid="{F5EEB34E-8F72-43D0-9CF4-FF837D10F9A1}" name="月間" dataDxfId="45">
      <calculatedColumnFormula>IFERROR(DBCS(IF(INT(MOD(F82,365)/30)=12,0,INT(MOD(F82,365)/30))),"")</calculatedColumnFormula>
    </tableColumn>
    <tableColumn id="7" xr3:uid="{B4984EB3-59C9-4E2D-9609-9C6A58E47292}" name="検算" dataDxfId="44">
      <calculatedColumnFormula>IFERROR((365*G82)+(30*H82),"")</calculatedColumnFormula>
    </tableColumn>
  </tableColumns>
  <tableStyleInfo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A96CEC2-BF65-41AD-AE14-6118950AF692}" name="二社目の在職日数" displayName="二社目の在職日数" ref="C126:I127" totalsRowShown="0" headerRowDxfId="43" headerRowBorderDxfId="42" tableBorderDxfId="41" totalsRowBorderDxfId="40">
  <autoFilter ref="C126:I127" xr:uid="{EA96CEC2-BF65-41AD-AE14-6118950AF692}"/>
  <tableColumns count="7">
    <tableColumn id="1" xr3:uid="{76E8E4E9-29D3-4C13-92D4-5C0643DE0137}" name="項目" dataDxfId="39"/>
    <tableColumn id="2" xr3:uid="{C8DAD333-DD0A-4CDA-94BF-E984F1702847}" name="開始日" dataDxfId="38">
      <calculatedColumnFormula>DBCS(D121)</calculatedColumnFormula>
    </tableColumn>
    <tableColumn id="3" xr3:uid="{95105EAA-4A69-45FA-BD5A-5D3785B594DF}" name="終了日" dataDxfId="37">
      <calculatedColumnFormula>DBCS(D124)</calculatedColumnFormula>
    </tableColumn>
    <tableColumn id="4" xr3:uid="{67C7680E-DC25-4293-8E61-13B3A883539F}" name="日数" dataDxfId="36">
      <calculatedColumnFormula>IFERROR(E127-D127,"")</calculatedColumnFormula>
    </tableColumn>
    <tableColumn id="5" xr3:uid="{E6C06E1D-CD4E-4380-B75D-871D9973C955}" name="年" dataDxfId="35">
      <calculatedColumnFormula>IFERROR(DBCS(IF(INT(MOD(F127,365)/30)=12,INT(F127/365)+1,INT(F127/365))),"")</calculatedColumnFormula>
    </tableColumn>
    <tableColumn id="6" xr3:uid="{1FA138C2-C058-4931-A0A3-8E0D581313A3}" name="月間" dataDxfId="34">
      <calculatedColumnFormula>IFERROR(DBCS(IF(INT(MOD(F127,365)/30)=12,0,INT(MOD(F127,365)/30))),"")</calculatedColumnFormula>
    </tableColumn>
    <tableColumn id="7" xr3:uid="{3EE87BA5-A68F-4F3D-B99A-8981277C6C6F}" name="検算" dataDxfId="33">
      <calculatedColumnFormula>IFERROR((365*G127)+(30*H127),"")</calculatedColumnFormula>
    </tableColumn>
  </tableColumns>
  <tableStyleInfo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C11A5E6-D420-43F7-964F-E82B40CD451F}" name="三社目の在職日数" displayName="三社目の在職日数" ref="C171:I172" totalsRowShown="0" headerRowDxfId="32" headerRowBorderDxfId="31" tableBorderDxfId="30" totalsRowBorderDxfId="29">
  <autoFilter ref="C171:I172" xr:uid="{3C11A5E6-D420-43F7-964F-E82B40CD451F}"/>
  <tableColumns count="7">
    <tableColumn id="1" xr3:uid="{EF1157D8-B4F3-41DF-98C7-261B9F0F1603}" name="項目" dataDxfId="28"/>
    <tableColumn id="2" xr3:uid="{E8D23A3F-2836-4CAB-9EF1-8F8D5C85E736}" name="開始日" dataDxfId="27">
      <calculatedColumnFormula>DBCS(D166)</calculatedColumnFormula>
    </tableColumn>
    <tableColumn id="3" xr3:uid="{E75C1197-86BA-44C6-83D2-EFC9C330D90F}" name="終了日" dataDxfId="26">
      <calculatedColumnFormula>DBCS(D169)</calculatedColumnFormula>
    </tableColumn>
    <tableColumn id="4" xr3:uid="{AD2CF4C4-E5B9-492E-8755-D871FDA8B869}" name="日数" dataDxfId="25">
      <calculatedColumnFormula>IFERROR(E172-D172,"")</calculatedColumnFormula>
    </tableColumn>
    <tableColumn id="5" xr3:uid="{7912FFB7-35B5-4802-B794-290F341C302A}" name="年" dataDxfId="24">
      <calculatedColumnFormula>IFERROR(DBCS(IF(INT(MOD(F172,365)/30)=12,INT(F172/365)+1,INT(F172/365))),"")</calculatedColumnFormula>
    </tableColumn>
    <tableColumn id="6" xr3:uid="{170B84E8-4DBE-4313-AA21-FBEC1AD6E1E3}" name="月間" dataDxfId="23">
      <calculatedColumnFormula>IFERROR(DBCS(IF(INT(MOD(F172,365)/30)=12,0,INT(MOD(F172,365)/30))),"")</calculatedColumnFormula>
    </tableColumn>
    <tableColumn id="7" xr3:uid="{45D93BF7-57EF-403D-B1CE-23B9D4320BC2}" name="検算" dataDxfId="22">
      <calculatedColumnFormula>IFERROR((365*G172)+(30*H172),"")</calculatedColumnFormula>
    </tableColumn>
  </tableColumns>
  <tableStyleInfo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33A8641-752A-4D36-B39B-70EABA9C360F}" name="実務経験の総年数" displayName="実務経験の総年数" ref="C201:G202" totalsRowShown="0" headerRowDxfId="21" headerRowBorderDxfId="20" tableBorderDxfId="19" totalsRowBorderDxfId="18">
  <autoFilter ref="C201:G202" xr:uid="{133A8641-752A-4D36-B39B-70EABA9C360F}"/>
  <tableColumns count="5">
    <tableColumn id="1" xr3:uid="{D446C186-F59A-4570-9974-2BB52A0C11A9}" name="項目" dataDxfId="17"/>
    <tableColumn id="2" xr3:uid="{3B5B9873-28D1-4D03-B209-2EFD9D5F2453}" name="入力内容" dataDxfId="16">
      <calculatedColumnFormula>IFERROR(DBCS(IF(INT(MOD(J205,365)/30)=12,INT(J205/365)+1,INT(J205/365))),"")</calculatedColumnFormula>
    </tableColumn>
    <tableColumn id="3" xr3:uid="{F3EB5A36-C05F-4112-BD35-7981284304CE}" name="入力変換" dataDxfId="15">
      <calculatedColumnFormula>DBCS(IF(LEN(D202)=1,"0"&amp;D202,IF(LEN(D202)=2,D202,"")))</calculatedColumnFormula>
    </tableColumn>
    <tableColumn id="4" xr3:uid="{FAB79877-0624-47D8-95AF-A31629F25C53}" name="年２桁目" dataDxfId="14">
      <calculatedColumnFormula>MID(E202,1,1)</calculatedColumnFormula>
    </tableColumn>
    <tableColumn id="5" xr3:uid="{9AFEB988-7179-4383-A32D-98AD341E2A16}" name="年１桁目" dataDxfId="13">
      <calculatedColumnFormula>MID(E202,2,1)</calculatedColumnFormula>
    </tableColumn>
  </tableColumns>
  <tableStyleInfo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D168E8C-98A2-4336-ABC4-904319A3DED6}" name="実務経験の総月間" displayName="実務経験の総月間" ref="C204:G205" totalsRowShown="0" headerRowDxfId="12" headerRowBorderDxfId="11" tableBorderDxfId="10" totalsRowBorderDxfId="9">
  <autoFilter ref="C204:G205" xr:uid="{FD168E8C-98A2-4336-ABC4-904319A3DED6}"/>
  <tableColumns count="5">
    <tableColumn id="1" xr3:uid="{56427DDA-5F31-4C58-963A-E66DDD201450}" name="項目" dataDxfId="8"/>
    <tableColumn id="2" xr3:uid="{565CF0A8-DEFC-430D-9820-CFA60B4EDE30}" name="入力内容" dataDxfId="7">
      <calculatedColumnFormula>IFERROR(DBCS(IF(INT(MOD(J205,365)/30)=12,0,INT(MOD(J205,365)/30))),"")</calculatedColumnFormula>
    </tableColumn>
    <tableColumn id="3" xr3:uid="{77928899-D99F-43C3-83C3-5E3704E799EF}" name="入力変換" dataDxfId="6">
      <calculatedColumnFormula>DBCS(IF(LEN(D205)=1,"0"&amp;D205,IF(LEN(D205)=2,D205,"")))</calculatedColumnFormula>
    </tableColumn>
    <tableColumn id="4" xr3:uid="{98CAD25F-F6B6-4906-B3E0-F625145979AF}" name="月２桁目" dataDxfId="5">
      <calculatedColumnFormula>MID(E205,1,1)</calculatedColumnFormula>
    </tableColumn>
    <tableColumn id="5" xr3:uid="{5E2560F2-0473-4D54-A538-7FC0AE4EACA5}" name="月１桁目" dataDxfId="4">
      <calculatedColumnFormula>MID(E205,2,1)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2E08CF0-5DB0-4298-AA2B-0E5BADD25B51}" name="住所市区町村コード" displayName="住所市区町村コード" ref="B24:J25" totalsRowShown="0" headerRowDxfId="861" dataDxfId="859" headerRowBorderDxfId="860" tableBorderDxfId="858" totalsRowBorderDxfId="857">
  <autoFilter ref="B24:J25" xr:uid="{FF07A411-8C03-42E6-B434-8E4CEF14B046}"/>
  <tableColumns count="9">
    <tableColumn id="1" xr3:uid="{FE3618F8-CBA5-4C5A-9D05-20A4C1BDCF99}" name="No." dataDxfId="856"/>
    <tableColumn id="2" xr3:uid="{2A5E3A7D-A2D4-4A28-9617-7FB24A61A1D1}" name="項目" dataDxfId="855"/>
    <tableColumn id="3" xr3:uid="{2EC167F4-9595-4568-B4B2-F536869904DB}" name="入力内容" dataDxfId="854">
      <calculatedColumnFormula>IF(VLOOKUP(B25,必須項目,4,FALSE)="","",VLOOKUP(B25,必須項目,4,FALSE))</calculatedColumnFormula>
    </tableColumn>
    <tableColumn id="4" xr3:uid="{14E51E8F-FAE7-489B-8B2E-CB6C19620789}" name="入力変換" dataDxfId="853">
      <calculatedColumnFormula>IFERROR(DBCS(VLOOKUP(D25,市区町村コード,3,FALSE)),"")</calculatedColumnFormula>
    </tableColumn>
    <tableColumn id="5" xr3:uid="{0A5C29C1-725C-46B2-A438-E464E1602371}" name="５桁目" dataDxfId="852">
      <calculatedColumnFormula>MID(E25,1,1)</calculatedColumnFormula>
    </tableColumn>
    <tableColumn id="6" xr3:uid="{7E71D49E-5F69-4B06-A3A1-69F5A222EE43}" name="４桁目" dataDxfId="851">
      <calculatedColumnFormula>MID(E25,2,1)</calculatedColumnFormula>
    </tableColumn>
    <tableColumn id="7" xr3:uid="{3AB3B64E-D3A0-415D-A7DB-2CA4E5F97B64}" name="３桁目" dataDxfId="850">
      <calculatedColumnFormula>MID(E25,3,1)</calculatedColumnFormula>
    </tableColumn>
    <tableColumn id="8" xr3:uid="{E80480B0-C07E-4D8E-B785-A3786AF77301}" name="２桁目" dataDxfId="849">
      <calculatedColumnFormula>MID(E25,4,1)</calculatedColumnFormula>
    </tableColumn>
    <tableColumn id="9" xr3:uid="{7D787317-81E7-425C-86A2-0881315DD653}" name="１桁目" dataDxfId="848">
      <calculatedColumnFormula>MID(E25,5,1)</calculatedColumn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9593B7B-C5B6-4467-AA65-3528DBAF1112}" name="住所市区町村" displayName="住所市区町村" ref="C27:E28" totalsRowShown="0" headerRowDxfId="847" dataDxfId="845" headerRowBorderDxfId="846" tableBorderDxfId="844" totalsRowBorderDxfId="843">
  <autoFilter ref="C27:E28" xr:uid="{EE0D9280-4F88-44A8-B6FC-54C5152A7E59}"/>
  <tableColumns count="3">
    <tableColumn id="1" xr3:uid="{3B27F9FA-FB93-47BE-A281-2EA80E4CF241}" name="住所の都道府県" dataDxfId="842">
      <calculatedColumnFormula>IFERROR(VLOOKUP(D25,市区町村コード,4,FALSE),"")</calculatedColumnFormula>
    </tableColumn>
    <tableColumn id="2" xr3:uid="{1E0276D0-4AA8-4450-BD44-E22A846D9E5F}" name="住所の市郡区" dataDxfId="841">
      <calculatedColumnFormula>IFERROR(VLOOKUP(D25,市区町村コード,5,FALSE),"")</calculatedColumnFormula>
    </tableColumn>
    <tableColumn id="3" xr3:uid="{7EC334B3-972E-4FAD-920E-34EE323C1FA9}" name="住所の区町村" dataDxfId="840">
      <calculatedColumnFormula>IFERROR(VLOOKUP(D25,市区町村コード,6,FALSE),"")</calculatedColumnFormula>
    </tableColumn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564B923-F904-4371-84CF-566A31334223}" name="市区町村以降の住所" displayName="市区町村以降の住所" ref="B30:AU31" totalsRowShown="0" headerRowDxfId="839" dataDxfId="837" headerRowBorderDxfId="838" tableBorderDxfId="836" totalsRowBorderDxfId="835">
  <autoFilter ref="B30:AU31" xr:uid="{A7865077-4D39-45F2-A3C7-DAC7EF294592}"/>
  <tableColumns count="46">
    <tableColumn id="1" xr3:uid="{2DACC26A-B58B-4CEF-9003-04511FE7A3C7}" name="No." dataDxfId="834"/>
    <tableColumn id="2" xr3:uid="{88B4133F-EEEA-4974-9423-C50AB6579CEA}" name="項目" dataDxfId="833"/>
    <tableColumn id="3" xr3:uid="{EDA7B56F-C231-44FB-ABE0-FE207D68FDD1}" name="入力内容" dataDxfId="832">
      <calculatedColumnFormula>IF(VLOOKUP(B31,必須項目,4,FALSE)="","",VLOOKUP(B31,必須項目,4,FALSE))</calculatedColumnFormula>
    </tableColumn>
    <tableColumn id="4" xr3:uid="{3F602C7D-8055-435A-A619-0953B5AAA69A}" name="入力変換" dataDxfId="831">
      <calculatedColumnFormula>ASC(D31)</calculatedColumnFormula>
    </tableColumn>
    <tableColumn id="5" xr3:uid="{7E44B726-5EFC-4E38-842C-BCC660D01E74}" name="１文字目" dataDxfId="830">
      <calculatedColumnFormula>DBCS(MID(E31,1,1))</calculatedColumnFormula>
    </tableColumn>
    <tableColumn id="6" xr3:uid="{736E33A1-7883-448D-8BD2-D8DB423F037A}" name="２文字目" dataDxfId="829">
      <calculatedColumnFormula>DBCS(MID(E31,2,1))</calculatedColumnFormula>
    </tableColumn>
    <tableColumn id="7" xr3:uid="{0B5A3127-ADFC-4A2F-A3AD-E821F74EC1FE}" name="３文字目" dataDxfId="828">
      <calculatedColumnFormula>DBCS(MID(E31,3,1))</calculatedColumnFormula>
    </tableColumn>
    <tableColumn id="8" xr3:uid="{828B74A8-8DD8-471C-9E6E-4BDACA570F22}" name="４文字目" dataDxfId="827">
      <calculatedColumnFormula>DBCS(MID(E31,4,1))</calculatedColumnFormula>
    </tableColumn>
    <tableColumn id="9" xr3:uid="{E4227A9F-72C8-434F-AC70-8CE0962D0C70}" name="５文字目" dataDxfId="826">
      <calculatedColumnFormula>DBCS(MID(E31,5,1))</calculatedColumnFormula>
    </tableColumn>
    <tableColumn id="10" xr3:uid="{28EAA6C6-1DE8-4006-9D6C-31DB587846F9}" name="６文字目" dataDxfId="825">
      <calculatedColumnFormula>DBCS(MID(E31,6,1))</calculatedColumnFormula>
    </tableColumn>
    <tableColumn id="11" xr3:uid="{CDCA8EC1-19FD-4B57-B41E-68915DBFFFF1}" name="７文字目" dataDxfId="824">
      <calculatedColumnFormula>DBCS(MID(E31,7,1))</calculatedColumnFormula>
    </tableColumn>
    <tableColumn id="12" xr3:uid="{B3AD67DE-7146-4B1E-98C7-2C28FD8305A0}" name="８文字目" dataDxfId="823">
      <calculatedColumnFormula>DBCS(MID(E31,8,1))</calculatedColumnFormula>
    </tableColumn>
    <tableColumn id="13" xr3:uid="{4EE9EFF8-CB6A-48F8-85CE-13044C79077A}" name="９文字目" dataDxfId="822">
      <calculatedColumnFormula>DBCS(MID(E31,9,1))</calculatedColumnFormula>
    </tableColumn>
    <tableColumn id="14" xr3:uid="{DA46935D-2078-46E7-9A46-C887D8274FD4}" name="10文字目" dataDxfId="821">
      <calculatedColumnFormula>DBCS(MID(E31,10,1))</calculatedColumnFormula>
    </tableColumn>
    <tableColumn id="15" xr3:uid="{E489D84B-1122-497E-9169-6B379FEA1748}" name="11文字目" dataDxfId="820">
      <calculatedColumnFormula>DBCS(MID(E31,11,1))</calculatedColumnFormula>
    </tableColumn>
    <tableColumn id="16" xr3:uid="{BAED7C43-783D-4C2A-A1F4-28868FF29E43}" name="12文字目" dataDxfId="819">
      <calculatedColumnFormula>DBCS(MID(E31,12,1))</calculatedColumnFormula>
    </tableColumn>
    <tableColumn id="17" xr3:uid="{3DA2CA5E-1AF2-40EE-8A43-41279C0F338A}" name="13文字目" dataDxfId="818">
      <calculatedColumnFormula>DBCS(MID(E31,13,1))</calculatedColumnFormula>
    </tableColumn>
    <tableColumn id="18" xr3:uid="{32A623B7-E09A-47B1-A286-F13E833E5A4B}" name="14文字目" dataDxfId="817">
      <calculatedColumnFormula>DBCS(MID(E31,14,1))</calculatedColumnFormula>
    </tableColumn>
    <tableColumn id="19" xr3:uid="{46B55300-121F-4831-863D-6B420F3308F3}" name="15文字目" dataDxfId="816">
      <calculatedColumnFormula>DBCS(MID(E31,15,1))</calculatedColumnFormula>
    </tableColumn>
    <tableColumn id="20" xr3:uid="{6CDCE1AE-9076-4255-97A0-88A3028706B4}" name="16文字目" dataDxfId="815">
      <calculatedColumnFormula>DBCS(MID(E31,16,1))</calculatedColumnFormula>
    </tableColumn>
    <tableColumn id="21" xr3:uid="{CB75A927-1FE0-4F37-B006-57A2BED90ECC}" name="17文字目" dataDxfId="814">
      <calculatedColumnFormula>DBCS(MID(E31,17,1))</calculatedColumnFormula>
    </tableColumn>
    <tableColumn id="22" xr3:uid="{4C69D88D-9390-45EC-AAE7-2D28535972C0}" name="18文字目" dataDxfId="813">
      <calculatedColumnFormula>DBCS(MID(E31,18,1))</calculatedColumnFormula>
    </tableColumn>
    <tableColumn id="23" xr3:uid="{D9371089-259F-488E-BDF0-B0D651431875}" name="19文字目" dataDxfId="812">
      <calculatedColumnFormula>DBCS(MID(E31,19,1))</calculatedColumnFormula>
    </tableColumn>
    <tableColumn id="24" xr3:uid="{1F825A0F-C789-4383-B4FF-A454FED16D76}" name="20文字目" dataDxfId="811">
      <calculatedColumnFormula>DBCS(MID(E31,20,1))</calculatedColumnFormula>
    </tableColumn>
    <tableColumn id="25" xr3:uid="{D743DE07-A5E1-4A7A-A326-92840689D013}" name="21文字目" dataDxfId="810">
      <calculatedColumnFormula>DBCS(MID(E31,21,1))</calculatedColumnFormula>
    </tableColumn>
    <tableColumn id="26" xr3:uid="{EAB1DCDF-3590-48D2-8A76-2BC40DA61D4C}" name="22文字目" dataDxfId="809">
      <calculatedColumnFormula>DBCS(MID(E31,22,1))</calculatedColumnFormula>
    </tableColumn>
    <tableColumn id="27" xr3:uid="{BA354245-1A1E-4E82-B4D8-4A49ACEDFECA}" name="23文字目" dataDxfId="808">
      <calculatedColumnFormula>DBCS(MID(E31,23,1))</calculatedColumnFormula>
    </tableColumn>
    <tableColumn id="28" xr3:uid="{3A54247A-B9BD-4EA2-8BDB-41F16E6827C7}" name="24文字目" dataDxfId="807">
      <calculatedColumnFormula>DBCS(MID(E31,24,1))</calculatedColumnFormula>
    </tableColumn>
    <tableColumn id="29" xr3:uid="{5F268471-0DFD-44F4-A8B2-20B3CD812547}" name="25文字目" dataDxfId="806">
      <calculatedColumnFormula>DBCS(MID(E31,25,1))</calculatedColumnFormula>
    </tableColumn>
    <tableColumn id="30" xr3:uid="{E7BEEB83-4883-438C-872C-6CD0E5D9C281}" name="26文字目" dataDxfId="805">
      <calculatedColumnFormula>DBCS(MID(E31,26,1))</calculatedColumnFormula>
    </tableColumn>
    <tableColumn id="31" xr3:uid="{6EC16BC4-98FE-4203-8526-25C0E6B0972F}" name="27文字目" dataDxfId="804">
      <calculatedColumnFormula>DBCS(MID(E31,27,1))</calculatedColumnFormula>
    </tableColumn>
    <tableColumn id="32" xr3:uid="{D3A3E478-BF82-4458-BACA-408070DE3D4A}" name="28文字目" dataDxfId="803">
      <calculatedColumnFormula>DBCS(MID(E31,28,1))</calculatedColumnFormula>
    </tableColumn>
    <tableColumn id="33" xr3:uid="{42D4DBDF-5564-4309-B9E2-57390C6E6BE5}" name="29文字目" dataDxfId="802">
      <calculatedColumnFormula>DBCS(MID(E31,29,1))</calculatedColumnFormula>
    </tableColumn>
    <tableColumn id="34" xr3:uid="{C5A2544D-1AF7-4345-ACE0-2C0266C868C3}" name="30文字目" dataDxfId="801">
      <calculatedColumnFormula>DBCS(MID(E31,30,1))</calculatedColumnFormula>
    </tableColumn>
    <tableColumn id="35" xr3:uid="{029FA8A8-496A-4BFD-9382-C9FF93822388}" name="31文字目" dataDxfId="800">
      <calculatedColumnFormula>DBCS(MID(E31,31,1))</calculatedColumnFormula>
    </tableColumn>
    <tableColumn id="36" xr3:uid="{5D5D9843-2733-452E-82F8-9C5EA4E84478}" name="32文字目" dataDxfId="799">
      <calculatedColumnFormula>DBCS(MID(E31,32,1))</calculatedColumnFormula>
    </tableColumn>
    <tableColumn id="37" xr3:uid="{18385BFE-1401-4D50-9EB3-092A6EEC2301}" name="33文字目" dataDxfId="798">
      <calculatedColumnFormula>DBCS(MID(E31,33,1))</calculatedColumnFormula>
    </tableColumn>
    <tableColumn id="38" xr3:uid="{1C63C0CF-2D97-4F85-8D7C-995E1B56C21F}" name="34文字目" dataDxfId="797">
      <calculatedColumnFormula>DBCS(MID(E31,34,1))</calculatedColumnFormula>
    </tableColumn>
    <tableColumn id="39" xr3:uid="{FD8CF695-B446-45CB-8020-15BD416B5EE0}" name="35文字目" dataDxfId="796">
      <calculatedColumnFormula>DBCS(MID(E31,35,1))</calculatedColumnFormula>
    </tableColumn>
    <tableColumn id="40" xr3:uid="{D7978C39-27EE-45BC-BCC8-43341D4F4568}" name="36文字目" dataDxfId="795">
      <calculatedColumnFormula>DBCS(MID(E31,36,1))</calculatedColumnFormula>
    </tableColumn>
    <tableColumn id="41" xr3:uid="{1F4B9B0A-69FB-4747-8985-899904D15477}" name="37文字目" dataDxfId="794">
      <calculatedColumnFormula>DBCS(MID(E31,37,1))</calculatedColumnFormula>
    </tableColumn>
    <tableColumn id="42" xr3:uid="{78475B4A-976A-4EAD-BC9C-1FC4D6F47044}" name="38文字目" dataDxfId="793">
      <calculatedColumnFormula>DBCS(MID(E31,38,1))</calculatedColumnFormula>
    </tableColumn>
    <tableColumn id="43" xr3:uid="{3FC5BF8B-60A2-4D3D-9511-0BAF60A3A1B7}" name="39文字目" dataDxfId="792">
      <calculatedColumnFormula>DBCS(MID(E31,39,1))</calculatedColumnFormula>
    </tableColumn>
    <tableColumn id="44" xr3:uid="{C7756AD1-B0BD-4D28-BC7A-72224867A381}" name="40文字目" dataDxfId="791">
      <calculatedColumnFormula>DBCS(MID(E31,40,1))</calculatedColumnFormula>
    </tableColumn>
    <tableColumn id="45" xr3:uid="{785D8A14-ED2C-467A-A083-70DB886C173B}" name="41文字目" dataDxfId="790">
      <calculatedColumnFormula>DBCS(MID(E31,41,1))</calculatedColumnFormula>
    </tableColumn>
    <tableColumn id="46" xr3:uid="{5255404B-431D-4487-8880-3C71DAEF3299}" name="42文字目" dataDxfId="789">
      <calculatedColumnFormula>DBCS(MID(E31,42,1))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3175" cap="rnd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3175" cap="rnd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63" Type="http://schemas.openxmlformats.org/officeDocument/2006/relationships/table" Target="../tables/table6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62" Type="http://schemas.openxmlformats.org/officeDocument/2006/relationships/table" Target="../tables/table61.xml"/><Relationship Id="rId1" Type="http://schemas.openxmlformats.org/officeDocument/2006/relationships/printerSettings" Target="../printerSettings/printerSettings8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8" Type="http://schemas.openxmlformats.org/officeDocument/2006/relationships/table" Target="../tables/table57.xml"/><Relationship Id="rId66" Type="http://schemas.openxmlformats.org/officeDocument/2006/relationships/table" Target="../tables/table65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57" Type="http://schemas.openxmlformats.org/officeDocument/2006/relationships/table" Target="../tables/table56.xml"/><Relationship Id="rId61" Type="http://schemas.openxmlformats.org/officeDocument/2006/relationships/table" Target="../tables/table60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60" Type="http://schemas.openxmlformats.org/officeDocument/2006/relationships/table" Target="../tables/table59.xml"/><Relationship Id="rId65" Type="http://schemas.openxmlformats.org/officeDocument/2006/relationships/table" Target="../tables/table6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56" Type="http://schemas.openxmlformats.org/officeDocument/2006/relationships/table" Target="../tables/table55.xml"/><Relationship Id="rId64" Type="http://schemas.openxmlformats.org/officeDocument/2006/relationships/table" Target="../tables/table63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59" Type="http://schemas.openxmlformats.org/officeDocument/2006/relationships/table" Target="../tables/table5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2FCA9-4155-4461-AC82-95BAB09304E0}">
  <sheetPr>
    <tabColor theme="2"/>
  </sheetPr>
  <dimension ref="B2:AU37"/>
  <sheetViews>
    <sheetView tabSelected="1" view="pageBreakPreview" zoomScale="85" zoomScaleNormal="100" zoomScaleSheetLayoutView="85" workbookViewId="0">
      <selection activeCell="B2" sqref="B2"/>
    </sheetView>
  </sheetViews>
  <sheetFormatPr defaultColWidth="2.6328125" defaultRowHeight="19" customHeight="1" x14ac:dyDescent="0.2"/>
  <cols>
    <col min="1" max="2" width="2.6328125" style="56"/>
    <col min="3" max="3" width="3" style="56" bestFit="1" customWidth="1"/>
    <col min="4" max="16384" width="2.6328125" style="56"/>
  </cols>
  <sheetData>
    <row r="2" spans="2:38" ht="35.15" customHeight="1" x14ac:dyDescent="0.2">
      <c r="B2" s="58" t="s">
        <v>5676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</row>
    <row r="3" spans="2:38" ht="19" customHeight="1" x14ac:dyDescent="0.2">
      <c r="B3" s="55" t="s">
        <v>5677</v>
      </c>
    </row>
    <row r="4" spans="2:38" ht="19" customHeight="1" x14ac:dyDescent="0.2">
      <c r="C4" s="56" t="s">
        <v>5958</v>
      </c>
    </row>
    <row r="14" spans="2:38" ht="19" customHeight="1" x14ac:dyDescent="0.2">
      <c r="B14" s="55" t="s">
        <v>5954</v>
      </c>
    </row>
    <row r="15" spans="2:38" ht="19" customHeight="1" x14ac:dyDescent="0.2">
      <c r="C15" s="56" t="s">
        <v>5959</v>
      </c>
    </row>
    <row r="16" spans="2:38" ht="19" customHeight="1" x14ac:dyDescent="0.2">
      <c r="C16" s="56" t="s">
        <v>5960</v>
      </c>
    </row>
    <row r="30" spans="47:47" ht="19" customHeight="1" x14ac:dyDescent="0.2">
      <c r="AU30"/>
    </row>
    <row r="37" spans="2:2" ht="19" customHeight="1" x14ac:dyDescent="0.2">
      <c r="B37" s="55" t="s">
        <v>5961</v>
      </c>
    </row>
  </sheetData>
  <sheetProtection algorithmName="SHA-512" hashValue="PsqqxK47jfaLXEsyqjNow6o3xq2qjEatJwkvrlbZfAvCjr0EiXApDNhdG3N56NMC+A/dWKdzs/iiTlcL1QHtAg==" saltValue="mSIxT8B/jYT6jw3hHTLSSw==" spinCount="100000" sheet="1" objects="1" scenarios="1"/>
  <phoneticPr fontId="5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headerFooter>
    <oddFooter>&amp;C&amp;"UD デジタル 教科書体 NP-R,標準"&amp;12- &amp;P -</oddFooter>
  </headerFooter>
  <rowBreaks count="1" manualBreakCount="1">
    <brk id="42" min="1" max="3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9E0A0-42E0-49D9-B7DE-7F7452A94B5F}">
  <sheetPr>
    <tabColor theme="7" tint="0.59999389629810485"/>
  </sheetPr>
  <dimension ref="B2:M72"/>
  <sheetViews>
    <sheetView zoomScaleNormal="100" workbookViewId="0">
      <pane xSplit="11" topLeftCell="L1" activePane="topRight" state="frozen"/>
      <selection pane="topRight" activeCell="E9" sqref="E9:K9"/>
    </sheetView>
  </sheetViews>
  <sheetFormatPr defaultColWidth="5.6328125" defaultRowHeight="19" customHeight="1" x14ac:dyDescent="0.2"/>
  <cols>
    <col min="1" max="2" width="5.6328125" style="1" customWidth="1"/>
    <col min="3" max="3" width="8.7265625" style="1" customWidth="1"/>
    <col min="4" max="4" width="28.7265625" style="1" customWidth="1"/>
    <col min="5" max="5" width="5.6328125" style="1" customWidth="1"/>
    <col min="6" max="11" width="4.6328125" style="1" customWidth="1"/>
    <col min="12" max="12" width="51.7265625" style="1" customWidth="1"/>
    <col min="13" max="13" width="33.7265625" style="1" customWidth="1"/>
    <col min="14" max="16384" width="5.6328125" style="1"/>
  </cols>
  <sheetData>
    <row r="2" spans="2:13" ht="35.15" customHeight="1" x14ac:dyDescent="0.2">
      <c r="B2" s="84" t="s">
        <v>5796</v>
      </c>
      <c r="C2" s="84"/>
    </row>
    <row r="3" spans="2:13" ht="19" customHeight="1" x14ac:dyDescent="0.2">
      <c r="B3" s="138" t="s">
        <v>5</v>
      </c>
      <c r="C3" s="212" t="s">
        <v>3</v>
      </c>
      <c r="D3" s="213"/>
      <c r="E3" s="139" t="s">
        <v>3725</v>
      </c>
      <c r="F3" s="140"/>
      <c r="G3" s="140"/>
      <c r="H3" s="140"/>
      <c r="I3" s="140"/>
      <c r="J3" s="140"/>
      <c r="K3" s="141"/>
      <c r="L3" s="142" t="s">
        <v>12</v>
      </c>
      <c r="M3" s="138" t="s">
        <v>19</v>
      </c>
    </row>
    <row r="4" spans="2:13" ht="19" customHeight="1" x14ac:dyDescent="0.2">
      <c r="B4" s="16">
        <v>1</v>
      </c>
      <c r="C4" s="201" t="s">
        <v>5828</v>
      </c>
      <c r="D4" s="202"/>
      <c r="E4" s="34" t="s">
        <v>3732</v>
      </c>
      <c r="F4" s="31"/>
      <c r="G4" s="32" t="s">
        <v>5659</v>
      </c>
      <c r="H4" s="31"/>
      <c r="I4" s="32" t="s">
        <v>5660</v>
      </c>
      <c r="J4" s="31"/>
      <c r="K4" s="33" t="s">
        <v>5661</v>
      </c>
      <c r="L4" s="8" t="s">
        <v>5799</v>
      </c>
      <c r="M4" s="8"/>
    </row>
    <row r="5" spans="2:13" ht="19" customHeight="1" x14ac:dyDescent="0.2">
      <c r="B5" s="16">
        <v>2</v>
      </c>
      <c r="C5" s="201" t="s">
        <v>5955</v>
      </c>
      <c r="D5" s="202"/>
      <c r="E5" s="210"/>
      <c r="F5" s="211"/>
      <c r="G5" s="211"/>
      <c r="H5" s="211"/>
      <c r="I5" s="211"/>
      <c r="J5" s="211"/>
      <c r="K5" s="203"/>
      <c r="L5" s="19" t="s">
        <v>5850</v>
      </c>
      <c r="M5" s="8" t="s">
        <v>5925</v>
      </c>
    </row>
    <row r="6" spans="2:13" ht="19" customHeight="1" x14ac:dyDescent="0.2">
      <c r="B6" s="16">
        <v>3</v>
      </c>
      <c r="C6" s="201" t="s">
        <v>5956</v>
      </c>
      <c r="D6" s="202"/>
      <c r="E6" s="210"/>
      <c r="F6" s="211"/>
      <c r="G6" s="211"/>
      <c r="H6" s="211"/>
      <c r="I6" s="211"/>
      <c r="J6" s="211"/>
      <c r="K6" s="203"/>
      <c r="L6" s="19" t="s">
        <v>5850</v>
      </c>
      <c r="M6" s="8" t="s">
        <v>5926</v>
      </c>
    </row>
    <row r="7" spans="2:13" ht="18.649999999999999" customHeight="1" x14ac:dyDescent="0.2">
      <c r="B7" s="16">
        <v>4</v>
      </c>
      <c r="C7" s="201" t="s">
        <v>6</v>
      </c>
      <c r="D7" s="202"/>
      <c r="E7" s="35" t="s">
        <v>3730</v>
      </c>
      <c r="F7" s="31"/>
      <c r="G7" s="32" t="s">
        <v>5659</v>
      </c>
      <c r="H7" s="31"/>
      <c r="I7" s="32" t="s">
        <v>5660</v>
      </c>
      <c r="J7" s="31"/>
      <c r="K7" s="33" t="s">
        <v>5661</v>
      </c>
      <c r="L7" s="8" t="s">
        <v>5801</v>
      </c>
      <c r="M7" s="8"/>
    </row>
    <row r="8" spans="2:13" ht="18.649999999999999" customHeight="1" x14ac:dyDescent="0.2">
      <c r="B8" s="16">
        <v>5</v>
      </c>
      <c r="C8" s="201" t="s">
        <v>5806</v>
      </c>
      <c r="D8" s="202"/>
      <c r="E8" s="214"/>
      <c r="F8" s="215"/>
      <c r="G8" s="215"/>
      <c r="H8" s="215"/>
      <c r="I8" s="215"/>
      <c r="J8" s="215"/>
      <c r="K8" s="208"/>
      <c r="L8" s="3" t="s">
        <v>5801</v>
      </c>
      <c r="M8" s="3"/>
    </row>
    <row r="9" spans="2:13" ht="19" customHeight="1" x14ac:dyDescent="0.2">
      <c r="B9" s="16">
        <v>6</v>
      </c>
      <c r="C9" s="201" t="s">
        <v>3747</v>
      </c>
      <c r="D9" s="202"/>
      <c r="E9" s="226"/>
      <c r="F9" s="227"/>
      <c r="G9" s="227"/>
      <c r="H9" s="227"/>
      <c r="I9" s="227"/>
      <c r="J9" s="227"/>
      <c r="K9" s="228"/>
      <c r="L9" s="8" t="s">
        <v>3749</v>
      </c>
      <c r="M9" s="85">
        <v>602</v>
      </c>
    </row>
    <row r="10" spans="2:13" ht="19" customHeight="1" x14ac:dyDescent="0.2">
      <c r="B10" s="16">
        <v>7</v>
      </c>
      <c r="C10" s="201" t="s">
        <v>3748</v>
      </c>
      <c r="D10" s="202"/>
      <c r="E10" s="229"/>
      <c r="F10" s="230"/>
      <c r="G10" s="230"/>
      <c r="H10" s="230"/>
      <c r="I10" s="230"/>
      <c r="J10" s="230"/>
      <c r="K10" s="231"/>
      <c r="L10" s="8" t="s">
        <v>3750</v>
      </c>
      <c r="M10" s="85" t="s">
        <v>3746</v>
      </c>
    </row>
    <row r="11" spans="2:13" ht="19" customHeight="1" x14ac:dyDescent="0.2">
      <c r="B11" s="16">
        <v>8</v>
      </c>
      <c r="C11" s="201" t="s">
        <v>5783</v>
      </c>
      <c r="D11" s="202"/>
      <c r="E11" s="214"/>
      <c r="F11" s="215"/>
      <c r="G11" s="215"/>
      <c r="H11" s="215"/>
      <c r="I11" s="215"/>
      <c r="J11" s="215"/>
      <c r="K11" s="208"/>
      <c r="L11" s="8" t="s">
        <v>5801</v>
      </c>
      <c r="M11" s="8" t="s">
        <v>91</v>
      </c>
    </row>
    <row r="12" spans="2:13" ht="19" customHeight="1" x14ac:dyDescent="0.2">
      <c r="B12" s="16">
        <v>9</v>
      </c>
      <c r="C12" s="201" t="s">
        <v>5784</v>
      </c>
      <c r="D12" s="202"/>
      <c r="E12" s="214"/>
      <c r="F12" s="215"/>
      <c r="G12" s="215"/>
      <c r="H12" s="215"/>
      <c r="I12" s="215"/>
      <c r="J12" s="215"/>
      <c r="K12" s="208"/>
      <c r="L12" s="19" t="s">
        <v>3751</v>
      </c>
      <c r="M12" s="8" t="s">
        <v>3641</v>
      </c>
    </row>
    <row r="13" spans="2:13" ht="19" customHeight="1" x14ac:dyDescent="0.2">
      <c r="B13" s="16">
        <v>10</v>
      </c>
      <c r="C13" s="201" t="s">
        <v>5785</v>
      </c>
      <c r="D13" s="202"/>
      <c r="E13" s="210"/>
      <c r="F13" s="211"/>
      <c r="G13" s="211"/>
      <c r="H13" s="211"/>
      <c r="I13" s="211"/>
      <c r="J13" s="211"/>
      <c r="K13" s="203"/>
      <c r="L13" s="3" t="s">
        <v>5657</v>
      </c>
      <c r="M13" s="8" t="s">
        <v>3744</v>
      </c>
    </row>
    <row r="14" spans="2:13" ht="19" customHeight="1" x14ac:dyDescent="0.2">
      <c r="B14" s="16">
        <v>11</v>
      </c>
      <c r="C14" s="201" t="s">
        <v>5648</v>
      </c>
      <c r="D14" s="202"/>
      <c r="E14" s="36"/>
      <c r="F14" s="32" t="s">
        <v>5665</v>
      </c>
      <c r="G14" s="232"/>
      <c r="H14" s="232"/>
      <c r="I14" s="32" t="s">
        <v>5665</v>
      </c>
      <c r="J14" s="232"/>
      <c r="K14" s="232"/>
      <c r="L14" s="19" t="s">
        <v>5982</v>
      </c>
      <c r="M14" s="8" t="s">
        <v>3745</v>
      </c>
    </row>
    <row r="15" spans="2:13" ht="19" customHeight="1" x14ac:dyDescent="0.2">
      <c r="B15" s="16">
        <v>12</v>
      </c>
      <c r="C15" s="201" t="s">
        <v>5786</v>
      </c>
      <c r="D15" s="202"/>
      <c r="E15" s="214"/>
      <c r="F15" s="215"/>
      <c r="G15" s="215"/>
      <c r="H15" s="215"/>
      <c r="I15" s="215"/>
      <c r="J15" s="215"/>
      <c r="K15" s="208"/>
      <c r="L15" s="8" t="s">
        <v>5801</v>
      </c>
      <c r="M15" s="8" t="s">
        <v>5798</v>
      </c>
    </row>
    <row r="16" spans="2:13" ht="19" customHeight="1" x14ac:dyDescent="0.2">
      <c r="B16" s="16">
        <v>13</v>
      </c>
      <c r="C16" s="201" t="s">
        <v>5787</v>
      </c>
      <c r="D16" s="202"/>
      <c r="E16" s="214"/>
      <c r="F16" s="215"/>
      <c r="G16" s="215"/>
      <c r="H16" s="215"/>
      <c r="I16" s="215"/>
      <c r="J16" s="215"/>
      <c r="K16" s="208"/>
      <c r="L16" s="19" t="s">
        <v>3751</v>
      </c>
      <c r="M16" s="8" t="s">
        <v>5789</v>
      </c>
    </row>
    <row r="17" spans="2:13" ht="19" customHeight="1" x14ac:dyDescent="0.2">
      <c r="B17" s="16">
        <v>14</v>
      </c>
      <c r="C17" s="201" t="s">
        <v>5788</v>
      </c>
      <c r="D17" s="202"/>
      <c r="E17" s="210"/>
      <c r="F17" s="211"/>
      <c r="G17" s="211"/>
      <c r="H17" s="211"/>
      <c r="I17" s="211"/>
      <c r="J17" s="211"/>
      <c r="K17" s="203"/>
      <c r="L17" s="8" t="s">
        <v>5979</v>
      </c>
      <c r="M17" s="8" t="s">
        <v>5790</v>
      </c>
    </row>
    <row r="18" spans="2:13" ht="19" customHeight="1" x14ac:dyDescent="0.2">
      <c r="B18" s="16">
        <v>15</v>
      </c>
      <c r="C18" s="201" t="s">
        <v>5791</v>
      </c>
      <c r="D18" s="202"/>
      <c r="E18" s="233"/>
      <c r="F18" s="234"/>
      <c r="G18" s="234"/>
      <c r="H18" s="234"/>
      <c r="I18" s="234"/>
      <c r="J18" s="234"/>
      <c r="K18" s="218"/>
      <c r="L18" s="8" t="s">
        <v>5795</v>
      </c>
      <c r="M18" s="8">
        <v>12345678</v>
      </c>
    </row>
    <row r="19" spans="2:13" ht="19" customHeight="1" x14ac:dyDescent="0.2">
      <c r="B19" s="16">
        <v>16</v>
      </c>
      <c r="C19" s="201" t="s">
        <v>5729</v>
      </c>
      <c r="D19" s="202"/>
      <c r="E19" s="35" t="s">
        <v>3732</v>
      </c>
      <c r="F19" s="31"/>
      <c r="G19" s="32" t="s">
        <v>0</v>
      </c>
      <c r="H19" s="31"/>
      <c r="I19" s="32" t="s">
        <v>8</v>
      </c>
      <c r="J19" s="31"/>
      <c r="K19" s="33" t="s">
        <v>5661</v>
      </c>
      <c r="L19" s="8" t="s">
        <v>5800</v>
      </c>
      <c r="M19" s="8"/>
    </row>
    <row r="20" spans="2:13" ht="19" customHeight="1" x14ac:dyDescent="0.2">
      <c r="B20" s="37"/>
      <c r="C20" s="37"/>
      <c r="E20" s="80"/>
      <c r="F20" s="81"/>
      <c r="G20" s="37"/>
      <c r="H20" s="81"/>
      <c r="I20" s="37"/>
      <c r="J20" s="81"/>
      <c r="K20" s="37"/>
    </row>
    <row r="21" spans="2:13" ht="35.15" customHeight="1" x14ac:dyDescent="0.2">
      <c r="B21" s="84" t="s">
        <v>5952</v>
      </c>
      <c r="C21" s="84"/>
      <c r="E21" s="80"/>
      <c r="F21" s="81"/>
      <c r="G21" s="37"/>
      <c r="H21" s="81"/>
      <c r="I21" s="37"/>
      <c r="J21" s="81"/>
      <c r="K21" s="37"/>
    </row>
    <row r="22" spans="2:13" ht="19" customHeight="1" x14ac:dyDescent="0.2">
      <c r="B22" s="138" t="s">
        <v>5</v>
      </c>
      <c r="C22" s="212" t="s">
        <v>3</v>
      </c>
      <c r="D22" s="213"/>
      <c r="E22" s="139" t="s">
        <v>3725</v>
      </c>
      <c r="F22" s="140"/>
      <c r="G22" s="140"/>
      <c r="H22" s="140"/>
      <c r="I22" s="140"/>
      <c r="J22" s="140"/>
      <c r="K22" s="141"/>
      <c r="L22" s="142" t="s">
        <v>12</v>
      </c>
      <c r="M22" s="138" t="s">
        <v>19</v>
      </c>
    </row>
    <row r="23" spans="2:13" ht="19" customHeight="1" x14ac:dyDescent="0.2">
      <c r="B23" s="16">
        <v>17</v>
      </c>
      <c r="C23" s="201" t="s">
        <v>5866</v>
      </c>
      <c r="D23" s="202"/>
      <c r="E23" s="35" t="s">
        <v>3732</v>
      </c>
      <c r="F23" s="31"/>
      <c r="G23" s="32" t="s">
        <v>0</v>
      </c>
      <c r="H23" s="31"/>
      <c r="I23" s="32" t="s">
        <v>8</v>
      </c>
      <c r="J23" s="31"/>
      <c r="K23" s="33" t="s">
        <v>5661</v>
      </c>
      <c r="L23" s="8" t="s">
        <v>5802</v>
      </c>
      <c r="M23" s="8"/>
    </row>
    <row r="24" spans="2:13" ht="19" customHeight="1" x14ac:dyDescent="0.2">
      <c r="B24" s="37"/>
      <c r="C24" s="37"/>
      <c r="E24" s="80"/>
      <c r="F24" s="81"/>
      <c r="G24" s="37"/>
      <c r="H24" s="81"/>
      <c r="I24" s="37"/>
      <c r="J24" s="81"/>
      <c r="K24" s="37"/>
    </row>
    <row r="25" spans="2:13" ht="35.15" customHeight="1" x14ac:dyDescent="0.2">
      <c r="B25" s="84" t="s">
        <v>5953</v>
      </c>
      <c r="C25" s="84"/>
      <c r="E25" s="80"/>
      <c r="F25" s="81"/>
      <c r="G25" s="37"/>
      <c r="H25" s="81"/>
      <c r="I25" s="37"/>
      <c r="J25" s="81"/>
      <c r="K25" s="37"/>
    </row>
    <row r="26" spans="2:13" ht="19" customHeight="1" x14ac:dyDescent="0.2">
      <c r="B26" s="143" t="s">
        <v>5</v>
      </c>
      <c r="C26" s="216" t="s">
        <v>5805</v>
      </c>
      <c r="D26" s="217"/>
      <c r="E26" s="145" t="s">
        <v>3725</v>
      </c>
      <c r="F26" s="146"/>
      <c r="G26" s="146"/>
      <c r="H26" s="146"/>
      <c r="I26" s="146"/>
      <c r="J26" s="146"/>
      <c r="K26" s="147"/>
      <c r="L26" s="144" t="s">
        <v>12</v>
      </c>
      <c r="M26" s="143" t="s">
        <v>19</v>
      </c>
    </row>
    <row r="27" spans="2:13" ht="19" customHeight="1" x14ac:dyDescent="0.2">
      <c r="B27" s="16">
        <v>18</v>
      </c>
      <c r="C27" s="205" t="s">
        <v>5821</v>
      </c>
      <c r="D27" s="8" t="s">
        <v>5822</v>
      </c>
      <c r="E27" s="203"/>
      <c r="F27" s="204"/>
      <c r="G27" s="204"/>
      <c r="H27" s="204"/>
      <c r="I27" s="204"/>
      <c r="J27" s="204"/>
      <c r="K27" s="204"/>
      <c r="L27" s="8" t="s">
        <v>5830</v>
      </c>
      <c r="M27" s="8" t="s">
        <v>5816</v>
      </c>
    </row>
    <row r="28" spans="2:13" ht="19" customHeight="1" x14ac:dyDescent="0.2">
      <c r="B28" s="16">
        <v>19</v>
      </c>
      <c r="C28" s="206"/>
      <c r="D28" s="8" t="s">
        <v>5823</v>
      </c>
      <c r="E28" s="208"/>
      <c r="F28" s="209"/>
      <c r="G28" s="209"/>
      <c r="H28" s="209"/>
      <c r="I28" s="209"/>
      <c r="J28" s="209"/>
      <c r="K28" s="209"/>
      <c r="L28" s="8" t="s">
        <v>5801</v>
      </c>
      <c r="M28" s="8" t="s">
        <v>5817</v>
      </c>
    </row>
    <row r="29" spans="2:13" ht="19" customHeight="1" x14ac:dyDescent="0.2">
      <c r="B29" s="16">
        <v>20</v>
      </c>
      <c r="C29" s="206"/>
      <c r="D29" s="8" t="s">
        <v>5824</v>
      </c>
      <c r="E29" s="208"/>
      <c r="F29" s="209"/>
      <c r="G29" s="209"/>
      <c r="H29" s="209"/>
      <c r="I29" s="209"/>
      <c r="J29" s="209"/>
      <c r="K29" s="209"/>
      <c r="L29" s="8" t="s">
        <v>5801</v>
      </c>
      <c r="M29" s="8">
        <v>3</v>
      </c>
    </row>
    <row r="30" spans="2:13" ht="19" customHeight="1" x14ac:dyDescent="0.2">
      <c r="B30" s="16">
        <v>21</v>
      </c>
      <c r="C30" s="206"/>
      <c r="D30" s="8" t="s">
        <v>5825</v>
      </c>
      <c r="E30" s="208"/>
      <c r="F30" s="209"/>
      <c r="G30" s="209"/>
      <c r="H30" s="209"/>
      <c r="I30" s="209"/>
      <c r="J30" s="209"/>
      <c r="K30" s="209"/>
      <c r="L30" s="8" t="s">
        <v>5966</v>
      </c>
      <c r="M30" s="8">
        <v>12345</v>
      </c>
    </row>
    <row r="31" spans="2:13" ht="19" customHeight="1" x14ac:dyDescent="0.2">
      <c r="B31" s="16">
        <v>22</v>
      </c>
      <c r="C31" s="206"/>
      <c r="D31" s="8" t="s">
        <v>5826</v>
      </c>
      <c r="E31" s="203"/>
      <c r="F31" s="204"/>
      <c r="G31" s="204"/>
      <c r="H31" s="204"/>
      <c r="I31" s="204"/>
      <c r="J31" s="204"/>
      <c r="K31" s="204"/>
      <c r="L31" s="19" t="s">
        <v>5965</v>
      </c>
      <c r="M31" s="8" t="s">
        <v>5803</v>
      </c>
    </row>
    <row r="32" spans="2:13" ht="19" customHeight="1" x14ac:dyDescent="0.2">
      <c r="B32" s="16">
        <v>23</v>
      </c>
      <c r="C32" s="206"/>
      <c r="D32" s="8" t="s">
        <v>5827</v>
      </c>
      <c r="E32" s="218"/>
      <c r="F32" s="219"/>
      <c r="G32" s="219"/>
      <c r="H32" s="219"/>
      <c r="I32" s="219"/>
      <c r="J32" s="219"/>
      <c r="K32" s="219"/>
      <c r="L32" s="87" t="s">
        <v>5845</v>
      </c>
      <c r="M32" s="8">
        <v>170403</v>
      </c>
    </row>
    <row r="33" spans="2:13" ht="19" customHeight="1" x14ac:dyDescent="0.2">
      <c r="B33" s="16">
        <v>24</v>
      </c>
      <c r="C33" s="206"/>
      <c r="D33" s="8" t="s">
        <v>5963</v>
      </c>
      <c r="E33" s="83" t="s">
        <v>3732</v>
      </c>
      <c r="F33" s="31"/>
      <c r="G33" s="32" t="s">
        <v>0</v>
      </c>
      <c r="H33" s="31"/>
      <c r="I33" s="32" t="s">
        <v>8</v>
      </c>
      <c r="J33" s="31"/>
      <c r="K33" s="33" t="s">
        <v>5661</v>
      </c>
      <c r="L33" s="8" t="s">
        <v>5801</v>
      </c>
      <c r="M33" s="8"/>
    </row>
    <row r="34" spans="2:13" ht="19" customHeight="1" x14ac:dyDescent="0.2">
      <c r="B34" s="16">
        <v>25</v>
      </c>
      <c r="C34" s="206"/>
      <c r="D34" s="8" t="s">
        <v>5964</v>
      </c>
      <c r="E34" s="83" t="s">
        <v>3732</v>
      </c>
      <c r="F34" s="31"/>
      <c r="G34" s="32" t="s">
        <v>0</v>
      </c>
      <c r="H34" s="31"/>
      <c r="I34" s="32" t="s">
        <v>8</v>
      </c>
      <c r="J34" s="31"/>
      <c r="K34" s="33" t="s">
        <v>5661</v>
      </c>
      <c r="L34" s="8" t="s">
        <v>5801</v>
      </c>
      <c r="M34" s="8"/>
    </row>
    <row r="35" spans="2:13" ht="19" customHeight="1" x14ac:dyDescent="0.2">
      <c r="B35" s="16">
        <v>26</v>
      </c>
      <c r="C35" s="206"/>
      <c r="D35" s="8" t="s">
        <v>5834</v>
      </c>
      <c r="E35" s="203" t="s">
        <v>5950</v>
      </c>
      <c r="F35" s="204"/>
      <c r="G35" s="204"/>
      <c r="H35" s="204"/>
      <c r="I35" s="204"/>
      <c r="J35" s="204"/>
      <c r="K35" s="204"/>
      <c r="L35" s="19" t="s">
        <v>5967</v>
      </c>
      <c r="M35" s="8" t="s">
        <v>5818</v>
      </c>
    </row>
    <row r="36" spans="2:13" ht="19" customHeight="1" x14ac:dyDescent="0.2">
      <c r="B36" s="16">
        <v>27</v>
      </c>
      <c r="C36" s="206"/>
      <c r="D36" s="8" t="s">
        <v>5829</v>
      </c>
      <c r="E36" s="203"/>
      <c r="F36" s="204"/>
      <c r="G36" s="204"/>
      <c r="H36" s="204"/>
      <c r="I36" s="204"/>
      <c r="J36" s="204"/>
      <c r="K36" s="204"/>
      <c r="L36" s="235" t="s">
        <v>5980</v>
      </c>
      <c r="M36" s="8" t="s">
        <v>5816</v>
      </c>
    </row>
    <row r="37" spans="2:13" ht="19" customHeight="1" x14ac:dyDescent="0.2">
      <c r="B37" s="16">
        <v>28</v>
      </c>
      <c r="C37" s="206"/>
      <c r="D37" s="8" t="s">
        <v>5831</v>
      </c>
      <c r="E37" s="208"/>
      <c r="F37" s="209"/>
      <c r="G37" s="209"/>
      <c r="H37" s="209"/>
      <c r="I37" s="209"/>
      <c r="J37" s="209"/>
      <c r="K37" s="209"/>
      <c r="L37" s="236"/>
      <c r="M37" s="8" t="s">
        <v>5817</v>
      </c>
    </row>
    <row r="38" spans="2:13" ht="19" customHeight="1" x14ac:dyDescent="0.2">
      <c r="B38" s="16">
        <v>29</v>
      </c>
      <c r="C38" s="206"/>
      <c r="D38" s="8" t="s">
        <v>5832</v>
      </c>
      <c r="E38" s="208"/>
      <c r="F38" s="209"/>
      <c r="G38" s="209"/>
      <c r="H38" s="209"/>
      <c r="I38" s="209"/>
      <c r="J38" s="209"/>
      <c r="K38" s="209"/>
      <c r="L38" s="236"/>
      <c r="M38" s="8">
        <v>3</v>
      </c>
    </row>
    <row r="39" spans="2:13" ht="19" customHeight="1" x14ac:dyDescent="0.2">
      <c r="B39" s="16">
        <v>30</v>
      </c>
      <c r="C39" s="207"/>
      <c r="D39" s="8" t="s">
        <v>5833</v>
      </c>
      <c r="E39" s="209"/>
      <c r="F39" s="209"/>
      <c r="G39" s="209"/>
      <c r="H39" s="209"/>
      <c r="I39" s="209"/>
      <c r="J39" s="209"/>
      <c r="K39" s="209"/>
      <c r="L39" s="237"/>
      <c r="M39" s="8">
        <v>12345</v>
      </c>
    </row>
    <row r="40" spans="2:13" ht="19" customHeight="1" x14ac:dyDescent="0.2">
      <c r="B40" s="16">
        <v>31</v>
      </c>
      <c r="C40" s="220" t="s">
        <v>5835</v>
      </c>
      <c r="D40" s="8" t="s">
        <v>5822</v>
      </c>
      <c r="E40" s="203"/>
      <c r="F40" s="204"/>
      <c r="G40" s="204"/>
      <c r="H40" s="204"/>
      <c r="I40" s="204"/>
      <c r="J40" s="204"/>
      <c r="K40" s="204"/>
      <c r="L40" s="8" t="s">
        <v>5830</v>
      </c>
      <c r="M40" s="8" t="s">
        <v>5837</v>
      </c>
    </row>
    <row r="41" spans="2:13" ht="19" customHeight="1" x14ac:dyDescent="0.2">
      <c r="B41" s="16">
        <v>32</v>
      </c>
      <c r="C41" s="221"/>
      <c r="D41" s="8" t="s">
        <v>5823</v>
      </c>
      <c r="E41" s="208"/>
      <c r="F41" s="209"/>
      <c r="G41" s="209"/>
      <c r="H41" s="209"/>
      <c r="I41" s="209"/>
      <c r="J41" s="209"/>
      <c r="K41" s="209"/>
      <c r="L41" s="8" t="s">
        <v>5801</v>
      </c>
      <c r="M41" s="8" t="s">
        <v>5819</v>
      </c>
    </row>
    <row r="42" spans="2:13" ht="19" customHeight="1" x14ac:dyDescent="0.2">
      <c r="B42" s="16">
        <v>33</v>
      </c>
      <c r="C42" s="221"/>
      <c r="D42" s="8" t="s">
        <v>5824</v>
      </c>
      <c r="E42" s="208"/>
      <c r="F42" s="209"/>
      <c r="G42" s="209"/>
      <c r="H42" s="209"/>
      <c r="I42" s="209"/>
      <c r="J42" s="209"/>
      <c r="K42" s="209"/>
      <c r="L42" s="8" t="s">
        <v>5801</v>
      </c>
      <c r="M42" s="8">
        <v>5</v>
      </c>
    </row>
    <row r="43" spans="2:13" ht="19" customHeight="1" x14ac:dyDescent="0.2">
      <c r="B43" s="16">
        <v>34</v>
      </c>
      <c r="C43" s="221"/>
      <c r="D43" s="8" t="s">
        <v>5825</v>
      </c>
      <c r="E43" s="208"/>
      <c r="F43" s="209"/>
      <c r="G43" s="209"/>
      <c r="H43" s="209"/>
      <c r="I43" s="209"/>
      <c r="J43" s="209"/>
      <c r="K43" s="209"/>
      <c r="L43" s="8" t="s">
        <v>5966</v>
      </c>
      <c r="M43" s="8">
        <v>456789</v>
      </c>
    </row>
    <row r="44" spans="2:13" ht="19" customHeight="1" x14ac:dyDescent="0.2">
      <c r="B44" s="16">
        <v>35</v>
      </c>
      <c r="C44" s="221"/>
      <c r="D44" s="8" t="s">
        <v>5826</v>
      </c>
      <c r="E44" s="203"/>
      <c r="F44" s="204"/>
      <c r="G44" s="204"/>
      <c r="H44" s="204"/>
      <c r="I44" s="204"/>
      <c r="J44" s="204"/>
      <c r="K44" s="204"/>
      <c r="L44" s="19" t="s">
        <v>5965</v>
      </c>
      <c r="M44" s="8" t="s">
        <v>5803</v>
      </c>
    </row>
    <row r="45" spans="2:13" ht="19" customHeight="1" x14ac:dyDescent="0.2">
      <c r="B45" s="16">
        <v>36</v>
      </c>
      <c r="C45" s="221"/>
      <c r="D45" s="8" t="s">
        <v>5827</v>
      </c>
      <c r="E45" s="218"/>
      <c r="F45" s="219"/>
      <c r="G45" s="219"/>
      <c r="H45" s="219"/>
      <c r="I45" s="219"/>
      <c r="J45" s="219"/>
      <c r="K45" s="219"/>
      <c r="L45" s="87" t="s">
        <v>5845</v>
      </c>
      <c r="M45" s="8">
        <v>190705</v>
      </c>
    </row>
    <row r="46" spans="2:13" ht="19" customHeight="1" x14ac:dyDescent="0.2">
      <c r="B46" s="16">
        <v>37</v>
      </c>
      <c r="C46" s="221"/>
      <c r="D46" s="8" t="s">
        <v>5963</v>
      </c>
      <c r="E46" s="83" t="s">
        <v>3732</v>
      </c>
      <c r="F46" s="31"/>
      <c r="G46" s="32" t="s">
        <v>0</v>
      </c>
      <c r="H46" s="31"/>
      <c r="I46" s="32" t="s">
        <v>8</v>
      </c>
      <c r="J46" s="31"/>
      <c r="K46" s="33" t="s">
        <v>5661</v>
      </c>
      <c r="L46" s="8" t="s">
        <v>5801</v>
      </c>
      <c r="M46" s="8"/>
    </row>
    <row r="47" spans="2:13" ht="19" customHeight="1" x14ac:dyDescent="0.2">
      <c r="B47" s="16">
        <v>38</v>
      </c>
      <c r="C47" s="221"/>
      <c r="D47" s="8" t="s">
        <v>5964</v>
      </c>
      <c r="E47" s="83" t="s">
        <v>3732</v>
      </c>
      <c r="F47" s="31"/>
      <c r="G47" s="32" t="s">
        <v>0</v>
      </c>
      <c r="H47" s="31"/>
      <c r="I47" s="32" t="s">
        <v>8</v>
      </c>
      <c r="J47" s="31"/>
      <c r="K47" s="33" t="s">
        <v>5661</v>
      </c>
      <c r="L47" s="8" t="s">
        <v>5801</v>
      </c>
      <c r="M47" s="8"/>
    </row>
    <row r="48" spans="2:13" ht="19" customHeight="1" x14ac:dyDescent="0.2">
      <c r="B48" s="16">
        <v>39</v>
      </c>
      <c r="C48" s="221"/>
      <c r="D48" s="8" t="s">
        <v>5834</v>
      </c>
      <c r="E48" s="203" t="s">
        <v>5950</v>
      </c>
      <c r="F48" s="204"/>
      <c r="G48" s="204"/>
      <c r="H48" s="204"/>
      <c r="I48" s="204"/>
      <c r="J48" s="204"/>
      <c r="K48" s="204"/>
      <c r="L48" s="19" t="s">
        <v>5967</v>
      </c>
      <c r="M48" s="8" t="s">
        <v>5820</v>
      </c>
    </row>
    <row r="49" spans="2:13" ht="19" customHeight="1" x14ac:dyDescent="0.2">
      <c r="B49" s="16">
        <v>40</v>
      </c>
      <c r="C49" s="221"/>
      <c r="D49" s="8" t="s">
        <v>5829</v>
      </c>
      <c r="E49" s="203"/>
      <c r="F49" s="204"/>
      <c r="G49" s="204"/>
      <c r="H49" s="204"/>
      <c r="I49" s="204"/>
      <c r="J49" s="204"/>
      <c r="K49" s="204"/>
      <c r="L49" s="238" t="s">
        <v>5981</v>
      </c>
      <c r="M49" s="8" t="s">
        <v>5837</v>
      </c>
    </row>
    <row r="50" spans="2:13" ht="19" customHeight="1" x14ac:dyDescent="0.2">
      <c r="B50" s="16">
        <v>41</v>
      </c>
      <c r="C50" s="221"/>
      <c r="D50" s="8" t="s">
        <v>5831</v>
      </c>
      <c r="E50" s="208"/>
      <c r="F50" s="209"/>
      <c r="G50" s="209"/>
      <c r="H50" s="209"/>
      <c r="I50" s="209"/>
      <c r="J50" s="209"/>
      <c r="K50" s="209"/>
      <c r="L50" s="239"/>
      <c r="M50" s="8" t="s">
        <v>5819</v>
      </c>
    </row>
    <row r="51" spans="2:13" ht="19" customHeight="1" x14ac:dyDescent="0.2">
      <c r="B51" s="16">
        <v>42</v>
      </c>
      <c r="C51" s="221"/>
      <c r="D51" s="8" t="s">
        <v>5832</v>
      </c>
      <c r="E51" s="208"/>
      <c r="F51" s="209"/>
      <c r="G51" s="209"/>
      <c r="H51" s="209"/>
      <c r="I51" s="209"/>
      <c r="J51" s="209"/>
      <c r="K51" s="209"/>
      <c r="L51" s="239"/>
      <c r="M51" s="8">
        <v>5</v>
      </c>
    </row>
    <row r="52" spans="2:13" ht="19" customHeight="1" x14ac:dyDescent="0.2">
      <c r="B52" s="16">
        <v>43</v>
      </c>
      <c r="C52" s="222"/>
      <c r="D52" s="8" t="s">
        <v>5833</v>
      </c>
      <c r="E52" s="214"/>
      <c r="F52" s="215"/>
      <c r="G52" s="215"/>
      <c r="H52" s="215"/>
      <c r="I52" s="215"/>
      <c r="J52" s="215"/>
      <c r="K52" s="208"/>
      <c r="L52" s="240"/>
      <c r="M52" s="8">
        <v>456789</v>
      </c>
    </row>
    <row r="53" spans="2:13" ht="19" customHeight="1" x14ac:dyDescent="0.2">
      <c r="B53" s="16">
        <v>44</v>
      </c>
      <c r="C53" s="223" t="s">
        <v>5836</v>
      </c>
      <c r="D53" s="8" t="s">
        <v>5822</v>
      </c>
      <c r="E53" s="203"/>
      <c r="F53" s="204"/>
      <c r="G53" s="204"/>
      <c r="H53" s="204"/>
      <c r="I53" s="204"/>
      <c r="J53" s="204"/>
      <c r="K53" s="204"/>
      <c r="L53" s="8" t="s">
        <v>5830</v>
      </c>
      <c r="M53" s="8" t="s">
        <v>5839</v>
      </c>
    </row>
    <row r="54" spans="2:13" ht="19" customHeight="1" x14ac:dyDescent="0.2">
      <c r="B54" s="16">
        <v>45</v>
      </c>
      <c r="C54" s="224"/>
      <c r="D54" s="8" t="s">
        <v>5823</v>
      </c>
      <c r="E54" s="208"/>
      <c r="F54" s="209"/>
      <c r="G54" s="209"/>
      <c r="H54" s="209"/>
      <c r="I54" s="209"/>
      <c r="J54" s="209"/>
      <c r="K54" s="209"/>
      <c r="L54" s="8" t="s">
        <v>5801</v>
      </c>
      <c r="M54" s="8" t="s">
        <v>5903</v>
      </c>
    </row>
    <row r="55" spans="2:13" ht="19" customHeight="1" x14ac:dyDescent="0.2">
      <c r="B55" s="16">
        <v>46</v>
      </c>
      <c r="C55" s="224"/>
      <c r="D55" s="8" t="s">
        <v>5824</v>
      </c>
      <c r="E55" s="208"/>
      <c r="F55" s="209"/>
      <c r="G55" s="209"/>
      <c r="H55" s="209"/>
      <c r="I55" s="209"/>
      <c r="J55" s="209"/>
      <c r="K55" s="209"/>
      <c r="L55" s="8" t="s">
        <v>5801</v>
      </c>
      <c r="M55" s="8">
        <v>7</v>
      </c>
    </row>
    <row r="56" spans="2:13" ht="19" customHeight="1" x14ac:dyDescent="0.2">
      <c r="B56" s="16">
        <v>47</v>
      </c>
      <c r="C56" s="224"/>
      <c r="D56" s="8" t="s">
        <v>5825</v>
      </c>
      <c r="E56" s="208"/>
      <c r="F56" s="209"/>
      <c r="G56" s="209"/>
      <c r="H56" s="209"/>
      <c r="I56" s="209"/>
      <c r="J56" s="209"/>
      <c r="K56" s="209"/>
      <c r="L56" s="8" t="s">
        <v>5966</v>
      </c>
      <c r="M56" s="8">
        <v>91234</v>
      </c>
    </row>
    <row r="57" spans="2:13" ht="19" customHeight="1" x14ac:dyDescent="0.2">
      <c r="B57" s="16">
        <v>48</v>
      </c>
      <c r="C57" s="224"/>
      <c r="D57" s="8" t="s">
        <v>5826</v>
      </c>
      <c r="E57" s="203"/>
      <c r="F57" s="204"/>
      <c r="G57" s="204"/>
      <c r="H57" s="204"/>
      <c r="I57" s="204"/>
      <c r="J57" s="204"/>
      <c r="K57" s="204"/>
      <c r="L57" s="19" t="s">
        <v>5965</v>
      </c>
      <c r="M57" s="8" t="s">
        <v>5803</v>
      </c>
    </row>
    <row r="58" spans="2:13" ht="19" customHeight="1" x14ac:dyDescent="0.2">
      <c r="B58" s="16">
        <v>49</v>
      </c>
      <c r="C58" s="224"/>
      <c r="D58" s="8" t="s">
        <v>5827</v>
      </c>
      <c r="E58" s="218"/>
      <c r="F58" s="219"/>
      <c r="G58" s="219"/>
      <c r="H58" s="219"/>
      <c r="I58" s="219"/>
      <c r="J58" s="219"/>
      <c r="K58" s="219"/>
      <c r="L58" s="87" t="s">
        <v>5845</v>
      </c>
      <c r="M58" s="8">
        <v>211007</v>
      </c>
    </row>
    <row r="59" spans="2:13" ht="19" customHeight="1" x14ac:dyDescent="0.2">
      <c r="B59" s="16">
        <v>50</v>
      </c>
      <c r="C59" s="224"/>
      <c r="D59" s="8" t="s">
        <v>5963</v>
      </c>
      <c r="E59" s="83" t="s">
        <v>3732</v>
      </c>
      <c r="F59" s="31"/>
      <c r="G59" s="32" t="s">
        <v>0</v>
      </c>
      <c r="H59" s="31"/>
      <c r="I59" s="32" t="s">
        <v>8</v>
      </c>
      <c r="J59" s="31"/>
      <c r="K59" s="33" t="s">
        <v>5661</v>
      </c>
      <c r="L59" s="8" t="s">
        <v>5801</v>
      </c>
      <c r="M59" s="8"/>
    </row>
    <row r="60" spans="2:13" ht="19" customHeight="1" x14ac:dyDescent="0.2">
      <c r="B60" s="16">
        <v>51</v>
      </c>
      <c r="C60" s="224"/>
      <c r="D60" s="8" t="s">
        <v>5964</v>
      </c>
      <c r="E60" s="83" t="s">
        <v>3732</v>
      </c>
      <c r="F60" s="31"/>
      <c r="G60" s="32" t="s">
        <v>0</v>
      </c>
      <c r="H60" s="31"/>
      <c r="I60" s="32" t="s">
        <v>8</v>
      </c>
      <c r="J60" s="31"/>
      <c r="K60" s="33" t="s">
        <v>5661</v>
      </c>
      <c r="L60" s="8" t="s">
        <v>5801</v>
      </c>
      <c r="M60" s="8"/>
    </row>
    <row r="61" spans="2:13" ht="19" customHeight="1" x14ac:dyDescent="0.2">
      <c r="B61" s="16">
        <v>52</v>
      </c>
      <c r="C61" s="224"/>
      <c r="D61" s="8" t="s">
        <v>5834</v>
      </c>
      <c r="E61" s="203" t="s">
        <v>5950</v>
      </c>
      <c r="F61" s="204"/>
      <c r="G61" s="204"/>
      <c r="H61" s="204"/>
      <c r="I61" s="204"/>
      <c r="J61" s="204"/>
      <c r="K61" s="204"/>
      <c r="L61" s="19" t="s">
        <v>5967</v>
      </c>
      <c r="M61" s="8" t="s">
        <v>5797</v>
      </c>
    </row>
    <row r="62" spans="2:13" ht="19" customHeight="1" x14ac:dyDescent="0.2">
      <c r="B62" s="16">
        <v>53</v>
      </c>
      <c r="C62" s="224"/>
      <c r="D62" s="8" t="s">
        <v>5829</v>
      </c>
      <c r="E62" s="203"/>
      <c r="F62" s="204"/>
      <c r="G62" s="204"/>
      <c r="H62" s="204"/>
      <c r="I62" s="204"/>
      <c r="J62" s="204"/>
      <c r="K62" s="204"/>
      <c r="L62" s="241" t="s">
        <v>5981</v>
      </c>
      <c r="M62" s="8" t="s">
        <v>5840</v>
      </c>
    </row>
    <row r="63" spans="2:13" ht="19" customHeight="1" x14ac:dyDescent="0.2">
      <c r="B63" s="16">
        <v>54</v>
      </c>
      <c r="C63" s="224"/>
      <c r="D63" s="8" t="s">
        <v>5831</v>
      </c>
      <c r="E63" s="208"/>
      <c r="F63" s="209"/>
      <c r="G63" s="209"/>
      <c r="H63" s="209"/>
      <c r="I63" s="209"/>
      <c r="J63" s="209"/>
      <c r="K63" s="209"/>
      <c r="L63" s="242"/>
      <c r="M63" s="8" t="s">
        <v>5903</v>
      </c>
    </row>
    <row r="64" spans="2:13" ht="19" customHeight="1" x14ac:dyDescent="0.2">
      <c r="B64" s="16">
        <v>55</v>
      </c>
      <c r="C64" s="224"/>
      <c r="D64" s="8" t="s">
        <v>5832</v>
      </c>
      <c r="E64" s="208"/>
      <c r="F64" s="209"/>
      <c r="G64" s="209"/>
      <c r="H64" s="209"/>
      <c r="I64" s="209"/>
      <c r="J64" s="209"/>
      <c r="K64" s="209"/>
      <c r="L64" s="242"/>
      <c r="M64" s="8">
        <v>7</v>
      </c>
    </row>
    <row r="65" spans="2:13" ht="19" customHeight="1" x14ac:dyDescent="0.2">
      <c r="B65" s="16">
        <v>56</v>
      </c>
      <c r="C65" s="225"/>
      <c r="D65" s="8" t="s">
        <v>5833</v>
      </c>
      <c r="E65" s="208"/>
      <c r="F65" s="209"/>
      <c r="G65" s="209"/>
      <c r="H65" s="209"/>
      <c r="I65" s="209"/>
      <c r="J65" s="209"/>
      <c r="K65" s="209"/>
      <c r="L65" s="243"/>
      <c r="M65" s="8">
        <v>91234</v>
      </c>
    </row>
    <row r="66" spans="2:13" ht="19" customHeight="1" x14ac:dyDescent="0.2">
      <c r="B66" s="37"/>
      <c r="C66" s="37"/>
      <c r="E66" s="80"/>
      <c r="F66" s="81"/>
      <c r="G66" s="37"/>
      <c r="H66" s="81"/>
      <c r="I66" s="37"/>
      <c r="J66" s="81"/>
      <c r="K66" s="37"/>
    </row>
    <row r="67" spans="2:13" ht="35.15" customHeight="1" x14ac:dyDescent="0.55000000000000004">
      <c r="B67" s="84" t="s">
        <v>5951</v>
      </c>
      <c r="C67" s="82"/>
      <c r="E67" s="80"/>
      <c r="F67" s="81"/>
      <c r="G67" s="37"/>
      <c r="H67" s="81"/>
      <c r="I67" s="37"/>
      <c r="J67" s="81"/>
      <c r="K67" s="37"/>
    </row>
    <row r="68" spans="2:13" ht="19.149999999999999" customHeight="1" x14ac:dyDescent="0.2">
      <c r="B68" s="138" t="s">
        <v>5</v>
      </c>
      <c r="C68" s="212" t="s">
        <v>5805</v>
      </c>
      <c r="D68" s="213"/>
      <c r="E68" s="139" t="s">
        <v>3725</v>
      </c>
      <c r="F68" s="140"/>
      <c r="G68" s="140"/>
      <c r="H68" s="140"/>
      <c r="I68" s="140"/>
      <c r="J68" s="140"/>
      <c r="K68" s="141"/>
      <c r="L68" s="142" t="s">
        <v>12</v>
      </c>
      <c r="M68" s="138" t="s">
        <v>19</v>
      </c>
    </row>
    <row r="69" spans="2:13" ht="19" customHeight="1" x14ac:dyDescent="0.2">
      <c r="B69" s="16">
        <v>57</v>
      </c>
      <c r="C69" s="201" t="s">
        <v>5883</v>
      </c>
      <c r="D69" s="202"/>
      <c r="E69" s="210"/>
      <c r="F69" s="211"/>
      <c r="G69" s="211"/>
      <c r="H69" s="211"/>
      <c r="I69" s="211"/>
      <c r="J69" s="211"/>
      <c r="K69" s="203"/>
      <c r="L69" s="8" t="s">
        <v>5656</v>
      </c>
      <c r="M69" s="8" t="s">
        <v>5655</v>
      </c>
    </row>
    <row r="70" spans="2:13" ht="19" customHeight="1" x14ac:dyDescent="0.2">
      <c r="B70" s="16">
        <v>58</v>
      </c>
      <c r="C70" s="201" t="s">
        <v>5792</v>
      </c>
      <c r="D70" s="202"/>
      <c r="E70" s="214"/>
      <c r="F70" s="215"/>
      <c r="G70" s="215"/>
      <c r="H70" s="215"/>
      <c r="I70" s="215"/>
      <c r="J70" s="215"/>
      <c r="K70" s="208"/>
      <c r="L70" s="8" t="s">
        <v>5801</v>
      </c>
      <c r="M70" s="8" t="s">
        <v>5654</v>
      </c>
    </row>
    <row r="71" spans="2:13" ht="19" customHeight="1" x14ac:dyDescent="0.2">
      <c r="B71" s="16">
        <v>59</v>
      </c>
      <c r="C71" s="201" t="s">
        <v>5793</v>
      </c>
      <c r="D71" s="202"/>
      <c r="E71" s="214"/>
      <c r="F71" s="215"/>
      <c r="G71" s="215"/>
      <c r="H71" s="215"/>
      <c r="I71" s="215"/>
      <c r="J71" s="215"/>
      <c r="K71" s="208"/>
      <c r="L71" s="8" t="s">
        <v>5801</v>
      </c>
      <c r="M71" s="8">
        <v>7</v>
      </c>
    </row>
    <row r="72" spans="2:13" ht="19" customHeight="1" x14ac:dyDescent="0.2">
      <c r="B72" s="16">
        <v>60</v>
      </c>
      <c r="C72" s="201" t="s">
        <v>5794</v>
      </c>
      <c r="D72" s="202"/>
      <c r="E72" s="214"/>
      <c r="F72" s="215"/>
      <c r="G72" s="215"/>
      <c r="H72" s="215"/>
      <c r="I72" s="215"/>
      <c r="J72" s="215"/>
      <c r="K72" s="208"/>
      <c r="L72" s="8" t="s">
        <v>5968</v>
      </c>
      <c r="M72" s="8">
        <v>91234</v>
      </c>
    </row>
  </sheetData>
  <sheetProtection algorithmName="SHA-512" hashValue="A/tNhueWNN2LB5egB3lvc1AspCleuvRpjzLRC0x4XUzy1zdJJbBeMVchU/o7D3AAVviA5UVR0dyecyXtlrQZOg==" saltValue="F6+p7u+FIbvYOqa8ywMQAw==" spinCount="100000" sheet="1" objects="1" scenarios="1"/>
  <mergeCells count="82">
    <mergeCell ref="L36:L39"/>
    <mergeCell ref="L49:L52"/>
    <mergeCell ref="L62:L65"/>
    <mergeCell ref="E5:K5"/>
    <mergeCell ref="C70:D70"/>
    <mergeCell ref="E6:K6"/>
    <mergeCell ref="E28:K28"/>
    <mergeCell ref="E29:K29"/>
    <mergeCell ref="E30:K30"/>
    <mergeCell ref="E54:K54"/>
    <mergeCell ref="E55:K55"/>
    <mergeCell ref="E31:K31"/>
    <mergeCell ref="E32:K32"/>
    <mergeCell ref="E41:K41"/>
    <mergeCell ref="E42:K42"/>
    <mergeCell ref="E43:K43"/>
    <mergeCell ref="C71:D71"/>
    <mergeCell ref="C72:D72"/>
    <mergeCell ref="C8:D8"/>
    <mergeCell ref="E8:K8"/>
    <mergeCell ref="E9:K9"/>
    <mergeCell ref="E10:K10"/>
    <mergeCell ref="G14:H14"/>
    <mergeCell ref="J14:K14"/>
    <mergeCell ref="E15:K15"/>
    <mergeCell ref="E16:K16"/>
    <mergeCell ref="E17:K17"/>
    <mergeCell ref="E11:K11"/>
    <mergeCell ref="E12:K12"/>
    <mergeCell ref="E18:K18"/>
    <mergeCell ref="E72:K72"/>
    <mergeCell ref="E27:K27"/>
    <mergeCell ref="E40:K40"/>
    <mergeCell ref="E35:K35"/>
    <mergeCell ref="E70:K70"/>
    <mergeCell ref="C40:C52"/>
    <mergeCell ref="E49:K49"/>
    <mergeCell ref="C53:C65"/>
    <mergeCell ref="E56:K56"/>
    <mergeCell ref="E57:K57"/>
    <mergeCell ref="E58:K58"/>
    <mergeCell ref="E62:K62"/>
    <mergeCell ref="E61:K61"/>
    <mergeCell ref="E63:K63"/>
    <mergeCell ref="E64:K64"/>
    <mergeCell ref="E71:K71"/>
    <mergeCell ref="C22:D22"/>
    <mergeCell ref="C23:D23"/>
    <mergeCell ref="C26:D26"/>
    <mergeCell ref="E48:K48"/>
    <mergeCell ref="E50:K50"/>
    <mergeCell ref="E51:K51"/>
    <mergeCell ref="E52:K52"/>
    <mergeCell ref="E53:K53"/>
    <mergeCell ref="C68:D68"/>
    <mergeCell ref="C69:D69"/>
    <mergeCell ref="E44:K44"/>
    <mergeCell ref="E45:K45"/>
    <mergeCell ref="E69:K69"/>
    <mergeCell ref="E37:K37"/>
    <mergeCell ref="E65:K65"/>
    <mergeCell ref="C3:D3"/>
    <mergeCell ref="C4:D4"/>
    <mergeCell ref="C6:D6"/>
    <mergeCell ref="C7:D7"/>
    <mergeCell ref="C9:D9"/>
    <mergeCell ref="C15:D15"/>
    <mergeCell ref="C16:D16"/>
    <mergeCell ref="C17:D17"/>
    <mergeCell ref="C5:D5"/>
    <mergeCell ref="E36:K36"/>
    <mergeCell ref="C27:C39"/>
    <mergeCell ref="C10:D10"/>
    <mergeCell ref="C11:D11"/>
    <mergeCell ref="C12:D12"/>
    <mergeCell ref="C13:D13"/>
    <mergeCell ref="C14:D14"/>
    <mergeCell ref="C18:D18"/>
    <mergeCell ref="C19:D19"/>
    <mergeCell ref="E38:K38"/>
    <mergeCell ref="E39:K39"/>
    <mergeCell ref="E13:K13"/>
  </mergeCells>
  <phoneticPr fontId="5"/>
  <dataValidations count="10">
    <dataValidation type="list" allowBlank="1" showInputMessage="1" showErrorMessage="1" sqref="E19 E23 E7" xr:uid="{9163DEC1-9FF2-473B-AC04-538131F1F4BD}">
      <formula1>和暦</formula1>
    </dataValidation>
    <dataValidation type="list" allowBlank="1" showInputMessage="1" showErrorMessage="1" sqref="F7 F19 F23 F4" xr:uid="{5D61DAF5-379F-47AF-8BBE-107E96001AF3}">
      <formula1>年</formula1>
    </dataValidation>
    <dataValidation type="list" allowBlank="1" showInputMessage="1" showErrorMessage="1" sqref="H7 H19 H23 H4 H46:H47 H33:H34 H59:H60" xr:uid="{9E51F863-FAFD-4E8B-A5A0-BD76889FEE8A}">
      <formula1>月</formula1>
    </dataValidation>
    <dataValidation type="list" allowBlank="1" showInputMessage="1" showErrorMessage="1" sqref="J7 J19 J23 J4 J46:J47 J33:J34 J59:J60" xr:uid="{F0073F51-BE0C-442E-9C6A-3556199C8CC1}">
      <formula1>日</formula1>
    </dataValidation>
    <dataValidation type="list" allowBlank="1" showInputMessage="1" showErrorMessage="1" sqref="E15 E11" xr:uid="{A72014F9-D94D-413E-B48A-C20E0CE7464F}">
      <formula1>都道府県選択</formula1>
    </dataValidation>
    <dataValidation type="list" allowBlank="1" showInputMessage="1" showErrorMessage="1" sqref="E16 E12" xr:uid="{EB856399-0E98-4446-BA45-5CB78E8D4F7F}">
      <formula1>INDIRECT(E11)</formula1>
    </dataValidation>
    <dataValidation type="list" allowBlank="1" showInputMessage="1" showErrorMessage="1" sqref="E71 E29 E38 E42 E51 E55 E64" xr:uid="{3A15C154-8D7C-4BBE-B2CE-590C73D1422A}">
      <formula1>回号</formula1>
    </dataValidation>
    <dataValidation type="list" allowBlank="1" showInputMessage="1" showErrorMessage="1" sqref="E70 E28 E37 E41 E50 E54 E63" xr:uid="{085F0D66-35B4-4FFC-A2BB-105E1265BD2F}">
      <formula1>免許権者</formula1>
    </dataValidation>
    <dataValidation type="list" allowBlank="1" showInputMessage="1" showErrorMessage="1" sqref="E8:K8" xr:uid="{CB669B73-FA1B-44AD-831D-80E726573166}">
      <formula1>性別の選択</formula1>
    </dataValidation>
    <dataValidation type="list" allowBlank="1" showInputMessage="1" showErrorMessage="1" sqref="E46:E47 E33:E34 E59:E60" xr:uid="{133241D3-919D-47F0-93FF-C8D601253424}">
      <formula1>実務経験の和暦</formula1>
    </dataValidation>
  </dataValidations>
  <pageMargins left="0.7" right="0.7" top="0.75" bottom="0.75" header="0.3" footer="0.3"/>
  <pageSetup paperSize="8" orientation="landscape" r:id="rId1"/>
  <ignoredErrors>
    <ignoredError sqref="M10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5CB36A-FA9E-4C46-97F7-43EE75E08EE2}">
          <x14:formula1>
            <xm:f>'20．入力リスト'!$N$4:$N$35</xm:f>
          </x14:formula1>
          <xm:sqref>F33:F34 F46:F47 F59:F60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6BE64-C4F4-4116-BF0F-6310F43C74EB}">
  <sheetPr>
    <tabColor theme="5" tint="0.59999389629810485"/>
  </sheetPr>
  <dimension ref="A1:IM50"/>
  <sheetViews>
    <sheetView view="pageBreakPreview" zoomScaleNormal="100" zoomScaleSheetLayoutView="100" zoomScalePageLayoutView="130" workbookViewId="0">
      <selection activeCell="GU11" sqref="GU11"/>
    </sheetView>
  </sheetViews>
  <sheetFormatPr defaultColWidth="0.7265625" defaultRowHeight="16.899999999999999" customHeight="1" x14ac:dyDescent="0.2"/>
  <cols>
    <col min="1" max="10" width="0.7265625" style="38"/>
    <col min="11" max="11" width="0.7265625" style="38" customWidth="1"/>
    <col min="12" max="26" width="0.7265625" style="38"/>
    <col min="27" max="27" width="0.7265625" style="38" customWidth="1"/>
    <col min="28" max="16384" width="0.7265625" style="38"/>
  </cols>
  <sheetData>
    <row r="1" spans="1:247" ht="14.15" customHeight="1" x14ac:dyDescent="0.2"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N1" s="100"/>
    </row>
    <row r="2" spans="1:247" ht="13.9" customHeight="1" x14ac:dyDescent="0.2">
      <c r="E2" s="78" t="s">
        <v>5743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64" t="s">
        <v>5744</v>
      </c>
      <c r="DD2" s="64"/>
      <c r="DE2" s="64"/>
      <c r="DF2" s="64"/>
      <c r="DG2" s="64"/>
      <c r="DH2" s="64"/>
      <c r="DI2" s="64"/>
      <c r="DJ2" s="64"/>
      <c r="DK2" s="64"/>
      <c r="DL2" s="64"/>
      <c r="DM2" s="63"/>
      <c r="DN2" s="64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</row>
    <row r="3" spans="1:247" ht="13.9" customHeight="1" x14ac:dyDescent="0.2"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330">
        <v>3</v>
      </c>
      <c r="DD3" s="330"/>
      <c r="DE3" s="330"/>
      <c r="DF3" s="301"/>
      <c r="DG3" s="247">
        <v>1</v>
      </c>
      <c r="DH3" s="330"/>
      <c r="DI3" s="330"/>
      <c r="DJ3" s="301"/>
      <c r="DK3" s="247">
        <v>0</v>
      </c>
      <c r="DL3" s="330"/>
      <c r="DM3" s="330"/>
      <c r="DN3" s="330"/>
      <c r="DO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</row>
    <row r="4" spans="1:247" ht="22.9" customHeight="1" x14ac:dyDescent="0.2">
      <c r="A4" s="283" t="s">
        <v>5700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  <c r="BL4" s="283"/>
      <c r="BM4" s="283"/>
      <c r="BN4" s="283"/>
      <c r="BO4" s="283"/>
      <c r="BP4" s="283"/>
      <c r="BQ4" s="283"/>
      <c r="BR4" s="283"/>
      <c r="BS4" s="283"/>
      <c r="BT4" s="283"/>
      <c r="BU4" s="283"/>
      <c r="BV4" s="283"/>
      <c r="BW4" s="283"/>
      <c r="BX4" s="283"/>
      <c r="BY4" s="283"/>
      <c r="BZ4" s="283"/>
      <c r="CA4" s="283"/>
      <c r="CB4" s="283"/>
      <c r="CC4" s="283"/>
      <c r="CD4" s="283"/>
      <c r="CE4" s="283"/>
      <c r="CF4" s="283"/>
      <c r="CG4" s="283"/>
      <c r="CH4" s="283"/>
      <c r="CI4" s="283"/>
      <c r="CJ4" s="283"/>
      <c r="CK4" s="283"/>
      <c r="CL4" s="283"/>
      <c r="CM4" s="283"/>
      <c r="CN4" s="283"/>
      <c r="CO4" s="283"/>
      <c r="CP4" s="283"/>
      <c r="CQ4" s="283"/>
      <c r="CR4" s="283"/>
      <c r="CS4" s="283"/>
      <c r="CT4" s="283"/>
      <c r="CU4" s="283"/>
      <c r="CV4" s="283"/>
      <c r="CW4" s="283"/>
      <c r="CX4" s="283"/>
      <c r="CY4" s="283"/>
      <c r="CZ4" s="283"/>
      <c r="DA4" s="283"/>
      <c r="DB4" s="283"/>
      <c r="DC4" s="283"/>
      <c r="DD4" s="283"/>
      <c r="DE4" s="283"/>
      <c r="DF4" s="283"/>
      <c r="DG4" s="283"/>
      <c r="DH4" s="283"/>
      <c r="DI4" s="283"/>
      <c r="DJ4" s="283"/>
      <c r="DK4" s="283"/>
      <c r="DL4" s="283"/>
      <c r="DM4" s="283"/>
      <c r="DN4" s="283"/>
      <c r="DO4" s="283"/>
      <c r="DP4" s="283"/>
      <c r="DQ4" s="283"/>
      <c r="DR4" s="283"/>
      <c r="DS4" s="283"/>
      <c r="DT4" s="283"/>
      <c r="DU4" s="100"/>
      <c r="DV4" s="100"/>
      <c r="DW4" s="100"/>
      <c r="DX4" s="100"/>
      <c r="DY4" s="100"/>
      <c r="DZ4" s="100"/>
      <c r="EA4" s="100"/>
      <c r="EB4" s="100"/>
      <c r="EC4" s="100"/>
      <c r="ED4" s="100"/>
    </row>
    <row r="5" spans="1:247" ht="13.9" customHeight="1" x14ac:dyDescent="0.2"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BB5" s="245" t="s">
        <v>5701</v>
      </c>
      <c r="BC5" s="245"/>
      <c r="BD5" s="245"/>
      <c r="BE5" s="245"/>
      <c r="BF5" s="245"/>
      <c r="BG5" s="245"/>
      <c r="BH5" s="245"/>
      <c r="BI5" s="245"/>
      <c r="BJ5" s="245"/>
      <c r="BK5" s="245"/>
      <c r="BL5" s="245"/>
      <c r="BM5" s="245"/>
      <c r="BN5" s="245"/>
      <c r="BO5" s="245"/>
      <c r="BP5" s="245"/>
      <c r="BQ5" s="245"/>
      <c r="BR5" s="245"/>
      <c r="BS5" s="245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</row>
    <row r="6" spans="1:247" ht="10.9" customHeight="1" x14ac:dyDescent="0.2">
      <c r="N6" s="59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1"/>
      <c r="AG6" s="100"/>
      <c r="AH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BB6" s="245"/>
      <c r="BC6" s="245"/>
      <c r="BD6" s="245"/>
      <c r="BE6" s="245"/>
      <c r="BF6" s="245"/>
      <c r="BG6" s="245"/>
      <c r="BH6" s="245"/>
      <c r="BI6" s="245"/>
      <c r="BJ6" s="245"/>
      <c r="BK6" s="245"/>
      <c r="BL6" s="245"/>
      <c r="BM6" s="245"/>
      <c r="BN6" s="245"/>
      <c r="BO6" s="245"/>
      <c r="BP6" s="245"/>
      <c r="BQ6" s="245"/>
      <c r="BR6" s="245"/>
      <c r="BS6" s="245"/>
      <c r="BU6" s="100"/>
      <c r="BV6" s="100"/>
      <c r="BW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</row>
    <row r="7" spans="1:247" s="100" customFormat="1" ht="10.9" customHeight="1" x14ac:dyDescent="0.2">
      <c r="N7" s="62"/>
      <c r="O7" s="63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  <c r="AH7" s="296" t="s">
        <v>5699</v>
      </c>
      <c r="AI7" s="296"/>
      <c r="AJ7" s="296"/>
      <c r="AK7" s="296"/>
      <c r="AL7" s="296"/>
      <c r="AM7" s="296"/>
      <c r="AN7" s="296"/>
      <c r="AO7" s="296"/>
      <c r="AP7" s="296"/>
      <c r="AQ7" s="296"/>
      <c r="AR7" s="296"/>
      <c r="AS7" s="296"/>
      <c r="AT7" s="296"/>
      <c r="AU7" s="296"/>
      <c r="AV7" s="296"/>
      <c r="AW7" s="296"/>
      <c r="AX7" s="296"/>
      <c r="AY7" s="296"/>
      <c r="AZ7" s="296"/>
      <c r="BA7" s="296"/>
      <c r="BB7" s="296"/>
      <c r="BC7" s="296"/>
      <c r="BD7" s="296"/>
      <c r="BE7" s="296"/>
      <c r="BF7" s="296"/>
      <c r="BG7" s="296"/>
      <c r="BH7" s="296"/>
      <c r="BI7" s="296"/>
      <c r="BJ7" s="296"/>
      <c r="BK7" s="296"/>
      <c r="BL7" s="296"/>
      <c r="BM7" s="296"/>
      <c r="BN7" s="296"/>
      <c r="BO7" s="296"/>
      <c r="BP7" s="296"/>
      <c r="BQ7" s="296"/>
      <c r="BR7" s="296"/>
      <c r="BS7" s="296"/>
      <c r="BT7" s="296"/>
      <c r="BU7" s="296"/>
      <c r="BV7" s="296"/>
      <c r="BW7" s="296"/>
      <c r="BX7" s="296"/>
      <c r="BY7" s="296"/>
      <c r="BZ7" s="296"/>
      <c r="CA7" s="296"/>
      <c r="CB7" s="296"/>
      <c r="CC7" s="296"/>
      <c r="CD7" s="296"/>
      <c r="CE7" s="296"/>
      <c r="CF7" s="296"/>
      <c r="CG7" s="296"/>
      <c r="CH7" s="296"/>
      <c r="CI7" s="296"/>
      <c r="CJ7" s="296"/>
      <c r="CK7" s="296"/>
      <c r="CL7" s="296"/>
      <c r="CM7" s="296"/>
      <c r="CN7" s="296"/>
      <c r="CO7" s="296"/>
      <c r="CP7" s="296"/>
      <c r="CQ7" s="296"/>
      <c r="CR7" s="296"/>
      <c r="CS7" s="296"/>
      <c r="CT7" s="296"/>
      <c r="CU7" s="296"/>
      <c r="CV7" s="296"/>
      <c r="CW7" s="296"/>
      <c r="CX7" s="296"/>
      <c r="CY7" s="296"/>
      <c r="CZ7" s="296"/>
      <c r="DA7" s="296"/>
      <c r="DB7" s="296"/>
      <c r="DC7" s="296"/>
      <c r="DD7" s="296"/>
      <c r="DE7" s="296"/>
      <c r="DF7" s="296"/>
      <c r="DG7" s="296"/>
      <c r="DH7" s="296"/>
      <c r="DI7" s="296"/>
      <c r="DJ7" s="296"/>
      <c r="DK7" s="296"/>
      <c r="DL7" s="296"/>
      <c r="DM7" s="296"/>
      <c r="DN7" s="296"/>
      <c r="DO7" s="296"/>
      <c r="DP7" s="296"/>
      <c r="DQ7" s="296"/>
      <c r="DR7" s="296"/>
      <c r="DS7" s="296"/>
      <c r="DT7" s="296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</row>
    <row r="8" spans="1:247" ht="10.75" customHeight="1" x14ac:dyDescent="0.2">
      <c r="N8" s="62"/>
      <c r="O8" s="63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  <c r="AD8" s="66"/>
      <c r="AE8" s="322" t="str">
        <f>'19．入力変換'!F4&amp;'19．入力変換'!G4</f>
        <v/>
      </c>
      <c r="AF8" s="322"/>
      <c r="AG8" s="322"/>
      <c r="AH8" s="322"/>
      <c r="AI8" s="322"/>
      <c r="AJ8" s="322"/>
      <c r="AK8" s="322"/>
      <c r="AL8" s="322"/>
      <c r="AM8" s="322"/>
      <c r="AN8" s="322"/>
      <c r="AO8" s="322"/>
      <c r="AP8" s="322"/>
      <c r="AQ8" s="284" t="s">
        <v>5680</v>
      </c>
      <c r="AR8" s="284"/>
      <c r="AS8" s="284"/>
      <c r="AT8" s="284" t="str">
        <f>'19．入力変換'!H4</f>
        <v/>
      </c>
      <c r="AU8" s="284"/>
      <c r="AV8" s="284"/>
      <c r="AW8" s="284"/>
      <c r="AX8" s="284"/>
      <c r="AY8" s="284"/>
      <c r="AZ8" s="284" t="s">
        <v>5715</v>
      </c>
      <c r="BA8" s="284"/>
      <c r="BB8" s="284"/>
      <c r="BC8" s="285" t="str">
        <f>'19．入力変換'!I4</f>
        <v/>
      </c>
      <c r="BD8" s="285"/>
      <c r="BE8" s="285"/>
      <c r="BF8" s="285"/>
      <c r="BG8" s="285"/>
      <c r="BH8" s="285"/>
      <c r="BI8" s="286" t="s">
        <v>5716</v>
      </c>
      <c r="BJ8" s="286"/>
      <c r="BK8" s="286"/>
      <c r="BM8" s="67"/>
      <c r="BN8" s="67"/>
      <c r="BO8" s="100"/>
      <c r="BP8" s="100"/>
      <c r="BQ8" s="100"/>
      <c r="DB8" s="100"/>
      <c r="DC8" s="100"/>
      <c r="DD8" s="100"/>
      <c r="DE8" s="100"/>
      <c r="DF8" s="100"/>
      <c r="DG8" s="100"/>
      <c r="DH8" s="100"/>
      <c r="DI8" s="100"/>
      <c r="DJ8" s="100"/>
      <c r="DK8" s="100"/>
      <c r="DL8" s="100"/>
      <c r="DM8" s="100"/>
      <c r="DN8" s="100"/>
      <c r="DO8" s="100"/>
      <c r="DP8" s="100"/>
      <c r="DQ8" s="100"/>
      <c r="DR8" s="100"/>
      <c r="DS8" s="100"/>
      <c r="DT8" s="100"/>
      <c r="DU8" s="100"/>
      <c r="DV8" s="100"/>
      <c r="DW8" s="100"/>
      <c r="DX8" s="100"/>
      <c r="DY8" s="100"/>
      <c r="DZ8" s="100"/>
      <c r="EA8" s="100"/>
      <c r="EB8" s="100"/>
      <c r="EC8" s="100"/>
      <c r="ED8" s="100"/>
      <c r="EE8" s="100"/>
    </row>
    <row r="9" spans="1:247" s="100" customFormat="1" ht="10.9" customHeight="1" x14ac:dyDescent="0.2">
      <c r="N9" s="62"/>
      <c r="O9" s="63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  <c r="AD9" s="64"/>
      <c r="AG9" s="329" t="s">
        <v>5714</v>
      </c>
      <c r="AH9" s="329"/>
      <c r="AI9" s="329"/>
      <c r="AJ9" s="329"/>
      <c r="AK9" s="329"/>
      <c r="AL9" s="329"/>
      <c r="AM9" s="329"/>
      <c r="AN9" s="329"/>
      <c r="AO9" s="329"/>
      <c r="AP9" s="329"/>
      <c r="AQ9" s="329"/>
      <c r="AR9" s="329"/>
      <c r="AS9" s="329"/>
      <c r="AT9" s="329"/>
      <c r="AU9" s="329"/>
      <c r="AV9" s="329"/>
      <c r="AW9" s="329"/>
      <c r="AX9" s="329"/>
      <c r="AY9" s="329"/>
      <c r="AZ9" s="329"/>
      <c r="BA9" s="329"/>
      <c r="BB9" s="329"/>
      <c r="BC9" s="329"/>
      <c r="BD9" s="329"/>
      <c r="BE9" s="329"/>
      <c r="BF9" s="329"/>
      <c r="BG9" s="329"/>
      <c r="BH9" s="68"/>
      <c r="BI9" s="6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</row>
    <row r="10" spans="1:247" ht="10.9" customHeight="1" x14ac:dyDescent="0.2">
      <c r="N10" s="62"/>
      <c r="O10" s="63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  <c r="AD10" s="64"/>
      <c r="AE10" s="100"/>
      <c r="AG10" s="329"/>
      <c r="AH10" s="329"/>
      <c r="AI10" s="329"/>
      <c r="AJ10" s="329"/>
      <c r="AK10" s="329"/>
      <c r="AL10" s="329"/>
      <c r="AM10" s="329"/>
      <c r="AN10" s="329"/>
      <c r="AO10" s="329"/>
      <c r="AP10" s="329"/>
      <c r="AQ10" s="329"/>
      <c r="AR10" s="329"/>
      <c r="AS10" s="329"/>
      <c r="AT10" s="329"/>
      <c r="AU10" s="329"/>
      <c r="AV10" s="329"/>
      <c r="AW10" s="329"/>
      <c r="AX10" s="329"/>
      <c r="AY10" s="329"/>
      <c r="AZ10" s="329"/>
      <c r="BA10" s="329"/>
      <c r="BB10" s="329"/>
      <c r="BC10" s="329"/>
      <c r="BD10" s="329"/>
      <c r="BE10" s="329"/>
      <c r="BF10" s="329"/>
      <c r="BG10" s="329"/>
      <c r="BH10" s="68"/>
      <c r="BI10" s="68"/>
      <c r="BP10" s="100"/>
      <c r="BQ10" s="100"/>
      <c r="BR10" s="100"/>
      <c r="BS10" s="100"/>
      <c r="CY10" s="100"/>
      <c r="CZ10" s="100"/>
      <c r="DA10" s="100"/>
      <c r="DB10" s="100"/>
      <c r="DC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</row>
    <row r="11" spans="1:247" ht="10.9" customHeight="1" x14ac:dyDescent="0.2">
      <c r="N11" s="69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70"/>
      <c r="AD11" s="100"/>
      <c r="AE11" s="100"/>
      <c r="AF11" s="100"/>
      <c r="AG11" s="100"/>
      <c r="AH11" s="100"/>
      <c r="AJ11" s="245" t="s">
        <v>5712</v>
      </c>
      <c r="AK11" s="245"/>
      <c r="AL11" s="245"/>
      <c r="AM11" s="245"/>
      <c r="AN11" s="245"/>
      <c r="AO11" s="245"/>
      <c r="AP11" s="245"/>
      <c r="AQ11" s="245"/>
      <c r="AR11" s="100"/>
      <c r="AS11" s="323" t="s">
        <v>5713</v>
      </c>
      <c r="AT11" s="323"/>
      <c r="AU11" s="323"/>
      <c r="AV11" s="323"/>
      <c r="AW11" s="323"/>
      <c r="AX11" s="323"/>
      <c r="AY11" s="323"/>
      <c r="AZ11" s="323"/>
      <c r="BA11" s="323"/>
      <c r="BB11" s="323"/>
      <c r="BC11" s="323"/>
      <c r="BD11" s="323"/>
      <c r="BE11" s="323"/>
      <c r="BF11" s="323"/>
      <c r="BG11" s="323"/>
      <c r="BH11" s="323"/>
      <c r="BI11" s="100"/>
      <c r="BJ11" s="245" t="s">
        <v>5717</v>
      </c>
      <c r="BK11" s="245"/>
      <c r="BL11" s="245"/>
      <c r="BM11" s="325" t="str">
        <f>'19．入力変換'!E19</f>
        <v/>
      </c>
      <c r="BN11" s="325"/>
      <c r="BO11" s="325"/>
      <c r="BP11" s="325"/>
      <c r="BQ11" s="325"/>
      <c r="BR11" s="325"/>
      <c r="BS11" s="325"/>
      <c r="BT11" s="325"/>
      <c r="BU11" s="325"/>
      <c r="BV11" s="245" t="s">
        <v>5718</v>
      </c>
      <c r="BW11" s="245"/>
      <c r="BX11" s="245"/>
      <c r="BY11" s="325" t="str">
        <f>'19．入力変換'!E22</f>
        <v/>
      </c>
      <c r="BZ11" s="325"/>
      <c r="CA11" s="325"/>
      <c r="CB11" s="325"/>
      <c r="CC11" s="325"/>
      <c r="CD11" s="325"/>
      <c r="CE11" s="325"/>
      <c r="CF11" s="325"/>
      <c r="CG11" s="325"/>
      <c r="CH11" s="325"/>
      <c r="CI11" s="325"/>
      <c r="CJ11" s="325"/>
      <c r="CK11" s="245" t="s">
        <v>5719</v>
      </c>
      <c r="CL11" s="245"/>
      <c r="CM11" s="245"/>
      <c r="CX11" s="100"/>
      <c r="CY11" s="100"/>
      <c r="CZ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</row>
    <row r="12" spans="1:247" ht="10.9" customHeight="1" x14ac:dyDescent="0.2">
      <c r="N12" s="69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7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245" t="s">
        <v>5710</v>
      </c>
      <c r="AT12" s="245"/>
      <c r="AU12" s="245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245" t="s">
        <v>5711</v>
      </c>
      <c r="BG12" s="245"/>
      <c r="BH12" s="245"/>
      <c r="BJ12" s="100"/>
      <c r="BK12" s="327" t="str">
        <f>'１．入力画面'!E11&amp;'１．入力画面'!E12&amp;DBCS('19．入力変換'!E31)</f>
        <v/>
      </c>
      <c r="BL12" s="327"/>
      <c r="BM12" s="327"/>
      <c r="BN12" s="327"/>
      <c r="BO12" s="327"/>
      <c r="BP12" s="327"/>
      <c r="BQ12" s="327"/>
      <c r="BR12" s="327"/>
      <c r="BS12" s="327"/>
      <c r="BT12" s="327"/>
      <c r="BU12" s="327"/>
      <c r="BV12" s="327"/>
      <c r="BW12" s="327"/>
      <c r="BX12" s="327"/>
      <c r="BY12" s="327"/>
      <c r="BZ12" s="327"/>
      <c r="CA12" s="327"/>
      <c r="CB12" s="327"/>
      <c r="CC12" s="327"/>
      <c r="CD12" s="327"/>
      <c r="CE12" s="327"/>
      <c r="CF12" s="327"/>
      <c r="CG12" s="327"/>
      <c r="CH12" s="327"/>
      <c r="CI12" s="327"/>
      <c r="CJ12" s="327"/>
      <c r="CK12" s="327"/>
      <c r="CL12" s="327"/>
      <c r="CM12" s="327"/>
      <c r="CN12" s="327"/>
      <c r="CO12" s="327"/>
      <c r="CP12" s="327"/>
      <c r="CQ12" s="327"/>
      <c r="CR12" s="327"/>
      <c r="CS12" s="327"/>
      <c r="CT12" s="327"/>
      <c r="CU12" s="327"/>
      <c r="CV12" s="327"/>
      <c r="CW12" s="327"/>
      <c r="CX12" s="327"/>
      <c r="CY12" s="327"/>
      <c r="CZ12" s="327"/>
      <c r="DA12" s="327"/>
      <c r="DB12" s="327"/>
      <c r="DC12" s="327"/>
      <c r="DD12" s="327"/>
      <c r="DE12" s="327"/>
      <c r="DF12" s="327"/>
      <c r="DG12" s="327"/>
      <c r="DH12" s="327"/>
      <c r="DI12" s="327"/>
      <c r="DJ12" s="327"/>
      <c r="DK12" s="327"/>
      <c r="DL12" s="327"/>
      <c r="DM12" s="327"/>
      <c r="DN12" s="327"/>
      <c r="DO12" s="327"/>
      <c r="DP12" s="327"/>
      <c r="DQ12" s="327"/>
      <c r="DR12" s="327"/>
      <c r="DS12" s="327"/>
      <c r="DT12" s="327"/>
      <c r="DU12" s="100"/>
      <c r="DV12" s="100"/>
      <c r="DW12" s="100"/>
      <c r="DX12" s="100"/>
      <c r="DY12" s="100"/>
      <c r="DZ12" s="100"/>
      <c r="EA12" s="100"/>
      <c r="EB12" s="100"/>
      <c r="EC12" s="100"/>
    </row>
    <row r="13" spans="1:247" s="100" customFormat="1" ht="10.9" customHeight="1" x14ac:dyDescent="0.2">
      <c r="N13" s="71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3"/>
      <c r="AS13" s="245"/>
      <c r="AT13" s="245"/>
      <c r="AU13" s="245"/>
      <c r="BF13" s="245"/>
      <c r="BG13" s="245"/>
      <c r="BH13" s="245"/>
      <c r="BK13" s="327"/>
      <c r="BL13" s="327"/>
      <c r="BM13" s="327"/>
      <c r="BN13" s="327"/>
      <c r="BO13" s="327"/>
      <c r="BP13" s="327"/>
      <c r="BQ13" s="327"/>
      <c r="BR13" s="327"/>
      <c r="BS13" s="327"/>
      <c r="BT13" s="327"/>
      <c r="BU13" s="327"/>
      <c r="BV13" s="327"/>
      <c r="BW13" s="327"/>
      <c r="BX13" s="327"/>
      <c r="BY13" s="327"/>
      <c r="BZ13" s="327"/>
      <c r="CA13" s="327"/>
      <c r="CB13" s="327"/>
      <c r="CC13" s="327"/>
      <c r="CD13" s="327"/>
      <c r="CE13" s="327"/>
      <c r="CF13" s="327"/>
      <c r="CG13" s="327"/>
      <c r="CH13" s="327"/>
      <c r="CI13" s="327"/>
      <c r="CJ13" s="327"/>
      <c r="CK13" s="327"/>
      <c r="CL13" s="327"/>
      <c r="CM13" s="327"/>
      <c r="CN13" s="327"/>
      <c r="CO13" s="327"/>
      <c r="CP13" s="327"/>
      <c r="CQ13" s="327"/>
      <c r="CR13" s="327"/>
      <c r="CS13" s="327"/>
      <c r="CT13" s="327"/>
      <c r="CU13" s="327"/>
      <c r="CV13" s="327"/>
      <c r="CW13" s="327"/>
      <c r="CX13" s="327"/>
      <c r="CY13" s="327"/>
      <c r="CZ13" s="327"/>
      <c r="DA13" s="327"/>
      <c r="DB13" s="327"/>
      <c r="DC13" s="327"/>
      <c r="DD13" s="327"/>
      <c r="DE13" s="327"/>
      <c r="DF13" s="327"/>
      <c r="DG13" s="327"/>
      <c r="DH13" s="327"/>
      <c r="DI13" s="327"/>
      <c r="DJ13" s="327"/>
      <c r="DK13" s="327"/>
      <c r="DL13" s="327"/>
      <c r="DM13" s="327"/>
      <c r="DN13" s="327"/>
      <c r="DO13" s="327"/>
      <c r="DP13" s="327"/>
      <c r="DQ13" s="327"/>
      <c r="DR13" s="327"/>
      <c r="DS13" s="327"/>
      <c r="DT13" s="327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</row>
    <row r="14" spans="1:247" s="100" customFormat="1" ht="17.25" customHeight="1" x14ac:dyDescent="0.2">
      <c r="AS14" s="245" t="s">
        <v>5708</v>
      </c>
      <c r="AT14" s="245"/>
      <c r="AU14" s="245"/>
      <c r="BF14" s="245" t="s">
        <v>5709</v>
      </c>
      <c r="BG14" s="245"/>
      <c r="BH14" s="245"/>
      <c r="BK14" s="324" t="str">
        <f>DBCS('19．入力変換'!E10)</f>
        <v/>
      </c>
      <c r="BL14" s="324"/>
      <c r="BM14" s="324"/>
      <c r="BN14" s="324"/>
      <c r="BO14" s="324"/>
      <c r="BP14" s="324"/>
      <c r="BQ14" s="324"/>
      <c r="BR14" s="324"/>
      <c r="BS14" s="324"/>
      <c r="BT14" s="324"/>
      <c r="BU14" s="324"/>
      <c r="BV14" s="324"/>
      <c r="BW14" s="324"/>
      <c r="BX14" s="324"/>
      <c r="BY14" s="324"/>
      <c r="BZ14" s="324"/>
      <c r="CA14" s="324"/>
      <c r="CB14" s="324"/>
      <c r="CC14" s="324"/>
      <c r="CD14" s="324"/>
      <c r="CE14" s="324"/>
      <c r="CF14" s="324"/>
      <c r="CG14" s="324"/>
      <c r="CH14" s="324"/>
      <c r="CI14" s="324"/>
      <c r="CJ14" s="324"/>
      <c r="CK14" s="324"/>
      <c r="CL14" s="324"/>
      <c r="CM14" s="324"/>
      <c r="CN14" s="324"/>
      <c r="CO14" s="324"/>
      <c r="CP14" s="324"/>
      <c r="CQ14" s="324"/>
      <c r="CR14" s="324"/>
      <c r="CS14" s="324"/>
      <c r="CT14" s="324"/>
      <c r="CU14" s="324"/>
      <c r="CV14" s="324"/>
      <c r="CW14" s="324"/>
      <c r="CX14" s="324"/>
      <c r="CY14" s="324"/>
      <c r="CZ14" s="324"/>
      <c r="DA14" s="324"/>
      <c r="DB14" s="324"/>
      <c r="DC14" s="324"/>
      <c r="DD14" s="324"/>
      <c r="DE14" s="324"/>
      <c r="DF14" s="324"/>
      <c r="DG14" s="324"/>
      <c r="DH14" s="324"/>
      <c r="DI14" s="324"/>
      <c r="DJ14" s="324"/>
      <c r="DK14" s="324"/>
      <c r="DL14" s="324"/>
      <c r="DM14" s="324"/>
      <c r="DN14" s="324"/>
      <c r="DO14" s="324"/>
      <c r="DP14" s="324"/>
      <c r="DQ14" s="324"/>
      <c r="DR14" s="324"/>
      <c r="DS14" s="324"/>
      <c r="DT14" s="324"/>
      <c r="DU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</row>
    <row r="15" spans="1:247" ht="16.899999999999999" customHeight="1" x14ac:dyDescent="0.2">
      <c r="E15" s="100"/>
      <c r="F15" s="100"/>
      <c r="G15" s="100"/>
      <c r="H15" s="100"/>
      <c r="I15" s="100"/>
      <c r="J15" s="100"/>
      <c r="L15" s="100"/>
      <c r="M15" s="100"/>
      <c r="N15" s="100"/>
      <c r="O15" s="328" t="s">
        <v>5695</v>
      </c>
      <c r="P15" s="328"/>
      <c r="Q15" s="328"/>
      <c r="R15" s="328"/>
      <c r="S15" s="328" t="s">
        <v>5696</v>
      </c>
      <c r="T15" s="328"/>
      <c r="U15" s="328"/>
      <c r="V15" s="328"/>
      <c r="W15" s="328" t="s">
        <v>5697</v>
      </c>
      <c r="X15" s="328"/>
      <c r="Y15" s="328"/>
      <c r="Z15" s="328"/>
      <c r="AA15" s="328" t="s">
        <v>5698</v>
      </c>
      <c r="AB15" s="328"/>
      <c r="AC15" s="328"/>
      <c r="AD15" s="4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328" t="s">
        <v>5702</v>
      </c>
      <c r="AR15" s="328"/>
      <c r="AS15" s="328"/>
      <c r="AT15" s="328"/>
      <c r="AU15" s="328" t="s">
        <v>5703</v>
      </c>
      <c r="AV15" s="328"/>
      <c r="AW15" s="328"/>
      <c r="AX15" s="328"/>
      <c r="AY15" s="328" t="s">
        <v>5704</v>
      </c>
      <c r="AZ15" s="328"/>
      <c r="BA15" s="328"/>
      <c r="BB15" s="328"/>
      <c r="BC15" s="328" t="s">
        <v>5705</v>
      </c>
      <c r="BD15" s="328"/>
      <c r="BE15" s="328"/>
      <c r="BF15" s="328"/>
      <c r="BG15" s="328" t="s">
        <v>5706</v>
      </c>
      <c r="BH15" s="328"/>
      <c r="BI15" s="328"/>
      <c r="BJ15" s="328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41" t="s">
        <v>5707</v>
      </c>
      <c r="CB15" s="108"/>
      <c r="CC15" s="100"/>
      <c r="CD15" s="100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100"/>
      <c r="DD15" s="100"/>
      <c r="DE15" s="100"/>
      <c r="DF15" s="100"/>
      <c r="DG15" s="100"/>
      <c r="DH15" s="100"/>
      <c r="DI15" s="100"/>
      <c r="DJ15" s="100"/>
      <c r="DK15" s="100"/>
      <c r="DL15" s="100"/>
      <c r="DM15" s="100"/>
      <c r="DN15" s="100"/>
      <c r="DO15" s="100"/>
      <c r="DP15" s="100"/>
      <c r="DQ15" s="100"/>
      <c r="DR15" s="100"/>
      <c r="DS15" s="100"/>
      <c r="DT15" s="100"/>
      <c r="DU15" s="100"/>
      <c r="DV15" s="100"/>
      <c r="DW15" s="100"/>
      <c r="DX15" s="100"/>
      <c r="DY15" s="100"/>
      <c r="DZ15" s="100"/>
      <c r="EA15" s="100"/>
      <c r="EB15" s="100"/>
      <c r="EC15" s="100"/>
    </row>
    <row r="16" spans="1:247" ht="16.899999999999999" customHeight="1" x14ac:dyDescent="0.2">
      <c r="E16" s="100"/>
      <c r="F16" s="100"/>
      <c r="G16" s="100"/>
      <c r="H16" s="100"/>
      <c r="I16" s="100"/>
      <c r="K16" s="291"/>
      <c r="L16" s="291"/>
      <c r="M16" s="291"/>
      <c r="N16" s="292"/>
      <c r="O16" s="290"/>
      <c r="P16" s="290"/>
      <c r="Q16" s="290"/>
      <c r="R16" s="290"/>
      <c r="S16" s="290"/>
      <c r="T16" s="290"/>
      <c r="U16" s="290"/>
      <c r="V16" s="290"/>
      <c r="W16" s="290"/>
      <c r="X16" s="290"/>
      <c r="Y16" s="290"/>
      <c r="Z16" s="290"/>
      <c r="AA16" s="287"/>
      <c r="AB16" s="288"/>
      <c r="AC16" s="288"/>
      <c r="AD16" s="289"/>
      <c r="AE16" s="297"/>
      <c r="AF16" s="291"/>
      <c r="AG16" s="291"/>
      <c r="AH16" s="291"/>
      <c r="AI16" s="68"/>
      <c r="AJ16" s="68"/>
      <c r="AK16" s="68"/>
      <c r="AL16" s="68"/>
      <c r="AM16" s="291"/>
      <c r="AN16" s="291"/>
      <c r="AO16" s="291"/>
      <c r="AP16" s="292"/>
      <c r="AQ16" s="290"/>
      <c r="AR16" s="290"/>
      <c r="AS16" s="290"/>
      <c r="AT16" s="290"/>
      <c r="AU16" s="290"/>
      <c r="AV16" s="290"/>
      <c r="AW16" s="290"/>
      <c r="AX16" s="290"/>
      <c r="AY16" s="290"/>
      <c r="AZ16" s="290"/>
      <c r="BA16" s="290"/>
      <c r="BB16" s="290"/>
      <c r="BC16" s="290"/>
      <c r="BD16" s="290"/>
      <c r="BE16" s="290"/>
      <c r="BF16" s="290"/>
      <c r="BG16" s="290"/>
      <c r="BH16" s="290"/>
      <c r="BI16" s="290"/>
      <c r="BJ16" s="290"/>
      <c r="BK16" s="326"/>
      <c r="BL16" s="291"/>
      <c r="BM16" s="291"/>
      <c r="BN16" s="292"/>
      <c r="BO16" s="74"/>
      <c r="BP16" s="68"/>
      <c r="BQ16" s="68"/>
      <c r="BR16" s="68"/>
      <c r="BS16" s="293"/>
      <c r="BT16" s="290"/>
      <c r="BU16" s="290"/>
      <c r="BV16" s="290"/>
      <c r="BW16" s="290"/>
      <c r="BX16" s="290"/>
      <c r="BY16" s="290"/>
      <c r="BZ16" s="297"/>
      <c r="CA16" s="294" t="s">
        <v>5745</v>
      </c>
      <c r="CB16" s="295"/>
      <c r="CC16" s="295"/>
      <c r="CD16" s="295"/>
      <c r="CE16" s="293"/>
      <c r="CF16" s="290"/>
      <c r="CG16" s="290"/>
      <c r="CH16" s="290"/>
      <c r="CI16" s="290"/>
      <c r="CJ16" s="290"/>
      <c r="CK16" s="290"/>
      <c r="CL16" s="290"/>
      <c r="CM16" s="290"/>
      <c r="CN16" s="290"/>
      <c r="CO16" s="290"/>
      <c r="CP16" s="290"/>
      <c r="CQ16" s="290"/>
      <c r="CR16" s="290"/>
      <c r="CS16" s="290"/>
      <c r="CT16" s="290"/>
      <c r="CU16" s="290"/>
      <c r="CV16" s="290"/>
      <c r="CW16" s="290"/>
      <c r="CX16" s="290"/>
      <c r="CY16" s="290"/>
      <c r="CZ16" s="290"/>
      <c r="DA16" s="290"/>
      <c r="DB16" s="297"/>
      <c r="DC16" s="294" t="s">
        <v>5745</v>
      </c>
      <c r="DD16" s="295"/>
      <c r="DE16" s="295"/>
      <c r="DF16" s="295"/>
      <c r="DG16" s="291"/>
      <c r="DH16" s="291"/>
      <c r="DI16" s="291"/>
      <c r="DJ16" s="291"/>
      <c r="DK16" s="100"/>
      <c r="DL16" s="100"/>
      <c r="DM16" s="100"/>
      <c r="DN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</row>
    <row r="17" spans="5:134" ht="16.899999999999999" customHeight="1" x14ac:dyDescent="0.2">
      <c r="E17" s="100"/>
      <c r="F17" s="100"/>
      <c r="G17" s="100"/>
      <c r="H17" s="100"/>
      <c r="I17" s="100"/>
      <c r="J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100"/>
      <c r="CV17" s="100"/>
      <c r="CW17" s="100"/>
      <c r="CX17" s="100"/>
      <c r="CY17" s="100"/>
      <c r="CZ17" s="100"/>
      <c r="DA17" s="100"/>
      <c r="DB17" s="100"/>
      <c r="DC17" s="100"/>
      <c r="DD17" s="100"/>
      <c r="DE17" s="100"/>
      <c r="DF17" s="100"/>
      <c r="DG17" s="100"/>
      <c r="DH17" s="100"/>
      <c r="DI17" s="100"/>
      <c r="DJ17" s="100"/>
      <c r="DK17" s="100"/>
      <c r="DL17" s="100"/>
      <c r="DM17" s="100"/>
      <c r="DN17" s="100"/>
      <c r="DO17" s="100"/>
      <c r="DP17" s="100"/>
      <c r="DQ17" s="100"/>
      <c r="DR17" s="100"/>
      <c r="DS17" s="100"/>
      <c r="DT17" s="100"/>
      <c r="DU17" s="100"/>
      <c r="DV17" s="100"/>
      <c r="DW17" s="100"/>
      <c r="DX17" s="100"/>
      <c r="DY17" s="100"/>
      <c r="DZ17" s="100"/>
      <c r="EA17" s="100"/>
      <c r="EB17" s="100"/>
      <c r="EC17" s="100"/>
      <c r="ED17" s="100"/>
    </row>
    <row r="18" spans="5:134" ht="16.899999999999999" customHeight="1" x14ac:dyDescent="0.2">
      <c r="E18" s="100"/>
      <c r="F18" s="100"/>
      <c r="G18" s="100"/>
      <c r="H18" s="100"/>
      <c r="I18" s="100"/>
      <c r="J18" s="100"/>
      <c r="K18" s="100" t="s">
        <v>5678</v>
      </c>
    </row>
    <row r="19" spans="5:134" ht="16.899999999999999" customHeight="1" x14ac:dyDescent="0.2">
      <c r="E19" s="272">
        <v>11</v>
      </c>
      <c r="F19" s="273"/>
      <c r="G19" s="273"/>
      <c r="H19" s="274"/>
      <c r="I19" s="106"/>
      <c r="K19" s="261" t="s">
        <v>5731</v>
      </c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7"/>
      <c r="AI19" s="261" t="str">
        <f>'19．入力変換'!F7</f>
        <v/>
      </c>
      <c r="AJ19" s="246"/>
      <c r="AK19" s="246"/>
      <c r="AL19" s="246"/>
      <c r="AM19" s="246" t="str">
        <f>'19．入力変換'!G7</f>
        <v/>
      </c>
      <c r="AN19" s="246"/>
      <c r="AO19" s="246"/>
      <c r="AP19" s="246"/>
      <c r="AQ19" s="246" t="str">
        <f>'19．入力変換'!H7</f>
        <v/>
      </c>
      <c r="AR19" s="246"/>
      <c r="AS19" s="246"/>
      <c r="AT19" s="246"/>
      <c r="AU19" s="246" t="str">
        <f>'19．入力変換'!I7</f>
        <v/>
      </c>
      <c r="AV19" s="246"/>
      <c r="AW19" s="246"/>
      <c r="AX19" s="246"/>
      <c r="AY19" s="246" t="str">
        <f>'19．入力変換'!J7</f>
        <v/>
      </c>
      <c r="AZ19" s="246"/>
      <c r="BA19" s="246"/>
      <c r="BB19" s="246"/>
      <c r="BC19" s="246" t="str">
        <f>'19．入力変換'!K7</f>
        <v/>
      </c>
      <c r="BD19" s="246"/>
      <c r="BE19" s="246"/>
      <c r="BF19" s="246"/>
      <c r="BG19" s="246" t="str">
        <f>'19．入力変換'!L7</f>
        <v/>
      </c>
      <c r="BH19" s="246"/>
      <c r="BI19" s="246"/>
      <c r="BJ19" s="246"/>
      <c r="BK19" s="246" t="str">
        <f>'19．入力変換'!M7</f>
        <v/>
      </c>
      <c r="BL19" s="246"/>
      <c r="BM19" s="246"/>
      <c r="BN19" s="246"/>
      <c r="BO19" s="246" t="str">
        <f>'19．入力変換'!N7</f>
        <v/>
      </c>
      <c r="BP19" s="246"/>
      <c r="BQ19" s="246"/>
      <c r="BR19" s="246"/>
      <c r="BS19" s="246" t="str">
        <f>'19．入力変換'!O7</f>
        <v/>
      </c>
      <c r="BT19" s="246"/>
      <c r="BU19" s="246"/>
      <c r="BV19" s="246"/>
      <c r="BW19" s="246" t="str">
        <f>'19．入力変換'!P7</f>
        <v/>
      </c>
      <c r="BX19" s="246"/>
      <c r="BY19" s="246"/>
      <c r="BZ19" s="246"/>
      <c r="CA19" s="246" t="str">
        <f>'19．入力変換'!Q7</f>
        <v/>
      </c>
      <c r="CB19" s="246"/>
      <c r="CC19" s="246"/>
      <c r="CD19" s="246"/>
      <c r="CE19" s="246" t="str">
        <f>'19．入力変換'!R7</f>
        <v/>
      </c>
      <c r="CF19" s="246"/>
      <c r="CG19" s="246"/>
      <c r="CH19" s="246"/>
      <c r="CI19" s="246" t="str">
        <f>'19．入力変換'!S7</f>
        <v/>
      </c>
      <c r="CJ19" s="246"/>
      <c r="CK19" s="246"/>
      <c r="CL19" s="246"/>
      <c r="CM19" s="246" t="str">
        <f>'19．入力変換'!T7</f>
        <v/>
      </c>
      <c r="CN19" s="246"/>
      <c r="CO19" s="246"/>
      <c r="CP19" s="246"/>
      <c r="CQ19" s="246" t="str">
        <f>'19．入力変換'!U7</f>
        <v/>
      </c>
      <c r="CR19" s="246"/>
      <c r="CS19" s="246"/>
      <c r="CT19" s="246"/>
      <c r="CU19" s="246" t="str">
        <f>'19．入力変換'!V7</f>
        <v/>
      </c>
      <c r="CV19" s="246"/>
      <c r="CW19" s="246"/>
      <c r="CX19" s="246"/>
      <c r="CY19" s="246" t="str">
        <f>'19．入力変換'!W7</f>
        <v/>
      </c>
      <c r="CZ19" s="246"/>
      <c r="DA19" s="246"/>
      <c r="DB19" s="246"/>
      <c r="DC19" s="246" t="str">
        <f>'19．入力変換'!X7</f>
        <v/>
      </c>
      <c r="DD19" s="246"/>
      <c r="DE19" s="246"/>
      <c r="DF19" s="246"/>
      <c r="DG19" s="246" t="str">
        <f>'19．入力変換'!Y7</f>
        <v/>
      </c>
      <c r="DH19" s="246"/>
      <c r="DI19" s="246"/>
      <c r="DJ19" s="246"/>
      <c r="DK19" s="246" t="str">
        <f>'19．入力変換'!Z7</f>
        <v/>
      </c>
      <c r="DL19" s="246"/>
      <c r="DM19" s="246"/>
      <c r="DN19" s="247"/>
    </row>
    <row r="20" spans="5:134" ht="16.899999999999999" customHeight="1" x14ac:dyDescent="0.2">
      <c r="E20" s="75"/>
      <c r="F20" s="75"/>
      <c r="G20" s="75"/>
      <c r="H20" s="75"/>
      <c r="I20" s="75"/>
      <c r="K20" s="261" t="s">
        <v>5732</v>
      </c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7"/>
      <c r="AI20" s="261" t="str">
        <f>'19．入力変換'!F10</f>
        <v/>
      </c>
      <c r="AJ20" s="246"/>
      <c r="AK20" s="246"/>
      <c r="AL20" s="246"/>
      <c r="AM20" s="246" t="str">
        <f>'19．入力変換'!G10</f>
        <v/>
      </c>
      <c r="AN20" s="246"/>
      <c r="AO20" s="246"/>
      <c r="AP20" s="246"/>
      <c r="AQ20" s="246" t="str">
        <f>'19．入力変換'!H10</f>
        <v/>
      </c>
      <c r="AR20" s="246"/>
      <c r="AS20" s="246"/>
      <c r="AT20" s="246"/>
      <c r="AU20" s="246" t="str">
        <f>'19．入力変換'!I10</f>
        <v/>
      </c>
      <c r="AV20" s="246"/>
      <c r="AW20" s="246"/>
      <c r="AX20" s="246"/>
      <c r="AY20" s="246" t="str">
        <f>'19．入力変換'!J10</f>
        <v/>
      </c>
      <c r="AZ20" s="246"/>
      <c r="BA20" s="246"/>
      <c r="BB20" s="246"/>
      <c r="BC20" s="246" t="str">
        <f>'19．入力変換'!K10</f>
        <v/>
      </c>
      <c r="BD20" s="246"/>
      <c r="BE20" s="246"/>
      <c r="BF20" s="246"/>
      <c r="BG20" s="246" t="str">
        <f>'19．入力変換'!L10</f>
        <v/>
      </c>
      <c r="BH20" s="246"/>
      <c r="BI20" s="246"/>
      <c r="BJ20" s="246"/>
      <c r="BK20" s="246" t="str">
        <f>'19．入力変換'!M10</f>
        <v/>
      </c>
      <c r="BL20" s="246"/>
      <c r="BM20" s="246"/>
      <c r="BN20" s="246"/>
      <c r="BO20" s="246" t="str">
        <f>'19．入力変換'!N10</f>
        <v/>
      </c>
      <c r="BP20" s="246"/>
      <c r="BQ20" s="246"/>
      <c r="BR20" s="246"/>
      <c r="BS20" s="246" t="str">
        <f>'19．入力変換'!O10</f>
        <v/>
      </c>
      <c r="BT20" s="246"/>
      <c r="BU20" s="246"/>
      <c r="BV20" s="246"/>
      <c r="BW20" s="246" t="str">
        <f>'19．入力変換'!P10</f>
        <v/>
      </c>
      <c r="BX20" s="246"/>
      <c r="BY20" s="246"/>
      <c r="BZ20" s="246"/>
      <c r="CA20" s="246" t="str">
        <f>'19．入力変換'!Q10</f>
        <v/>
      </c>
      <c r="CB20" s="246"/>
      <c r="CC20" s="246"/>
      <c r="CD20" s="246"/>
      <c r="CE20" s="246" t="str">
        <f>'19．入力変換'!R10</f>
        <v/>
      </c>
      <c r="CF20" s="246"/>
      <c r="CG20" s="246"/>
      <c r="CH20" s="246"/>
      <c r="CI20" s="246" t="str">
        <f>'19．入力変換'!S10</f>
        <v/>
      </c>
      <c r="CJ20" s="246"/>
      <c r="CK20" s="246"/>
      <c r="CL20" s="246"/>
      <c r="CM20" s="246" t="str">
        <f>'19．入力変換'!T10</f>
        <v/>
      </c>
      <c r="CN20" s="246"/>
      <c r="CO20" s="246"/>
      <c r="CP20" s="246"/>
      <c r="CQ20" s="246" t="str">
        <f>'19．入力変換'!U10</f>
        <v/>
      </c>
      <c r="CR20" s="246"/>
      <c r="CS20" s="246"/>
      <c r="CT20" s="246"/>
      <c r="CU20" s="246" t="str">
        <f>'19．入力変換'!V10</f>
        <v/>
      </c>
      <c r="CV20" s="246"/>
      <c r="CW20" s="246"/>
      <c r="CX20" s="246"/>
      <c r="CY20" s="246" t="str">
        <f>'19．入力変換'!W10</f>
        <v/>
      </c>
      <c r="CZ20" s="246"/>
      <c r="DA20" s="246"/>
      <c r="DB20" s="246"/>
      <c r="DC20" s="246" t="str">
        <f>'19．入力変換'!X10</f>
        <v/>
      </c>
      <c r="DD20" s="246"/>
      <c r="DE20" s="246"/>
      <c r="DF20" s="246"/>
      <c r="DG20" s="246" t="str">
        <f>'19．入力変換'!Y10</f>
        <v/>
      </c>
      <c r="DH20" s="246"/>
      <c r="DI20" s="246"/>
      <c r="DJ20" s="246"/>
      <c r="DK20" s="246" t="str">
        <f>'19．入力変換'!Z10</f>
        <v/>
      </c>
      <c r="DL20" s="246"/>
      <c r="DM20" s="246"/>
      <c r="DN20" s="247"/>
    </row>
    <row r="21" spans="5:134" ht="16.899999999999999" customHeight="1" x14ac:dyDescent="0.2">
      <c r="E21" s="75"/>
      <c r="F21" s="75"/>
      <c r="G21" s="75"/>
      <c r="H21" s="75"/>
      <c r="I21" s="75"/>
      <c r="K21" s="261" t="s">
        <v>5679</v>
      </c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7"/>
      <c r="AI21" s="261" t="str">
        <f>'19．入力変換'!F13</f>
        <v/>
      </c>
      <c r="AJ21" s="246"/>
      <c r="AK21" s="246"/>
      <c r="AL21" s="247"/>
      <c r="AM21" s="317" t="s">
        <v>5723</v>
      </c>
      <c r="AN21" s="318"/>
      <c r="AO21" s="318"/>
      <c r="AP21" s="318"/>
      <c r="AQ21" s="261" t="str">
        <f>'19．入力変換'!G13</f>
        <v/>
      </c>
      <c r="AR21" s="246"/>
      <c r="AS21" s="246"/>
      <c r="AT21" s="246"/>
      <c r="AU21" s="246" t="str">
        <f>'19．入力変換'!H13</f>
        <v/>
      </c>
      <c r="AV21" s="246"/>
      <c r="AW21" s="246"/>
      <c r="AX21" s="247"/>
      <c r="AY21" s="319" t="s">
        <v>5680</v>
      </c>
      <c r="AZ21" s="246"/>
      <c r="BA21" s="246"/>
      <c r="BB21" s="262"/>
      <c r="BC21" s="261" t="str">
        <f>'19．入力変換'!I13</f>
        <v/>
      </c>
      <c r="BD21" s="246"/>
      <c r="BE21" s="246"/>
      <c r="BF21" s="246"/>
      <c r="BG21" s="246" t="str">
        <f>'19．入力変換'!J13</f>
        <v/>
      </c>
      <c r="BH21" s="246"/>
      <c r="BI21" s="246"/>
      <c r="BJ21" s="247"/>
      <c r="BK21" s="319" t="s">
        <v>5681</v>
      </c>
      <c r="BL21" s="246"/>
      <c r="BM21" s="246"/>
      <c r="BN21" s="262"/>
      <c r="BO21" s="261" t="str">
        <f>'19．入力変換'!K13</f>
        <v/>
      </c>
      <c r="BP21" s="246"/>
      <c r="BQ21" s="246"/>
      <c r="BR21" s="246"/>
      <c r="BS21" s="246" t="str">
        <f>'19．入力変換'!L13</f>
        <v/>
      </c>
      <c r="BT21" s="246"/>
      <c r="BU21" s="246"/>
      <c r="BV21" s="247"/>
      <c r="BW21" s="319" t="s">
        <v>5682</v>
      </c>
      <c r="BX21" s="246"/>
      <c r="BY21" s="246"/>
      <c r="BZ21" s="262"/>
      <c r="CA21" s="261" t="s">
        <v>5736</v>
      </c>
      <c r="CB21" s="246"/>
      <c r="CC21" s="246"/>
      <c r="CD21" s="246"/>
      <c r="CE21" s="246"/>
      <c r="CF21" s="246"/>
      <c r="CG21" s="246"/>
      <c r="CH21" s="246"/>
      <c r="CI21" s="246"/>
      <c r="CJ21" s="246"/>
      <c r="CK21" s="246"/>
      <c r="CL21" s="247"/>
      <c r="CM21" s="261" t="str">
        <f>'19．入力変換'!E16</f>
        <v/>
      </c>
      <c r="CN21" s="246"/>
      <c r="CO21" s="246"/>
      <c r="CP21" s="247"/>
      <c r="CQ21" s="245" t="s">
        <v>5887</v>
      </c>
      <c r="CR21" s="245"/>
      <c r="CS21" s="245"/>
      <c r="CT21" s="245"/>
      <c r="CU21" s="245"/>
      <c r="CV21" s="245"/>
      <c r="CW21" s="245"/>
      <c r="CX21" s="245"/>
      <c r="CY21" s="245" t="s">
        <v>5888</v>
      </c>
      <c r="CZ21" s="245"/>
      <c r="DA21" s="245"/>
      <c r="DB21" s="245"/>
      <c r="DC21" s="245"/>
      <c r="DD21" s="245"/>
      <c r="DE21" s="245"/>
      <c r="DF21" s="245"/>
      <c r="DG21" s="100"/>
      <c r="DH21" s="100"/>
      <c r="DI21" s="100"/>
      <c r="DJ21" s="100"/>
      <c r="DK21" s="100"/>
      <c r="DL21" s="100"/>
      <c r="DM21" s="100"/>
      <c r="DN21" s="100"/>
    </row>
    <row r="22" spans="5:134" ht="16.899999999999999" customHeight="1" x14ac:dyDescent="0.2">
      <c r="E22" s="75"/>
      <c r="F22" s="75"/>
      <c r="G22" s="75"/>
      <c r="H22" s="75"/>
      <c r="I22" s="75"/>
      <c r="K22" s="261" t="s">
        <v>5683</v>
      </c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7"/>
      <c r="AI22" s="261" t="str">
        <f>'19．入力変換'!F19</f>
        <v/>
      </c>
      <c r="AJ22" s="246"/>
      <c r="AK22" s="246"/>
      <c r="AL22" s="246"/>
      <c r="AM22" s="246" t="str">
        <f>'19．入力変換'!G19</f>
        <v/>
      </c>
      <c r="AN22" s="246"/>
      <c r="AO22" s="246"/>
      <c r="AP22" s="246"/>
      <c r="AQ22" s="246" t="str">
        <f>'19．入力変換'!H19</f>
        <v/>
      </c>
      <c r="AR22" s="246"/>
      <c r="AS22" s="246"/>
      <c r="AT22" s="247"/>
      <c r="AU22" s="320" t="s">
        <v>5723</v>
      </c>
      <c r="AV22" s="318"/>
      <c r="AW22" s="318"/>
      <c r="AX22" s="321"/>
      <c r="AY22" s="261" t="str">
        <f>'19．入力変換'!F22</f>
        <v/>
      </c>
      <c r="AZ22" s="246"/>
      <c r="BA22" s="246"/>
      <c r="BB22" s="246"/>
      <c r="BC22" s="246" t="str">
        <f>'19．入力変換'!G22</f>
        <v/>
      </c>
      <c r="BD22" s="246"/>
      <c r="BE22" s="246"/>
      <c r="BF22" s="246"/>
      <c r="BG22" s="246" t="str">
        <f>'19．入力変換'!H22</f>
        <v/>
      </c>
      <c r="BH22" s="246"/>
      <c r="BI22" s="246"/>
      <c r="BJ22" s="246"/>
      <c r="BK22" s="246" t="str">
        <f>'19．入力変換'!I22</f>
        <v/>
      </c>
      <c r="BL22" s="246"/>
      <c r="BM22" s="246"/>
      <c r="BN22" s="247"/>
    </row>
    <row r="23" spans="5:134" ht="16.899999999999999" customHeight="1" x14ac:dyDescent="0.2">
      <c r="E23" s="75"/>
      <c r="F23" s="75"/>
      <c r="G23" s="75"/>
      <c r="H23" s="75"/>
      <c r="I23" s="75"/>
      <c r="K23" s="261" t="s">
        <v>5684</v>
      </c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7"/>
      <c r="AI23" s="314" t="str">
        <f>'19．入力変換'!F25</f>
        <v/>
      </c>
      <c r="AJ23" s="315"/>
      <c r="AK23" s="315"/>
      <c r="AL23" s="315"/>
      <c r="AM23" s="315" t="str">
        <f>'19．入力変換'!G25</f>
        <v/>
      </c>
      <c r="AN23" s="315"/>
      <c r="AO23" s="315"/>
      <c r="AP23" s="315"/>
      <c r="AQ23" s="315" t="str">
        <f>'19．入力変換'!H25</f>
        <v/>
      </c>
      <c r="AR23" s="315"/>
      <c r="AS23" s="315"/>
      <c r="AT23" s="315"/>
      <c r="AU23" s="315" t="str">
        <f>'19．入力変換'!I25</f>
        <v/>
      </c>
      <c r="AV23" s="315"/>
      <c r="AW23" s="315"/>
      <c r="AX23" s="315"/>
      <c r="AY23" s="315" t="str">
        <f>'19．入力変換'!J25</f>
        <v/>
      </c>
      <c r="AZ23" s="315"/>
      <c r="BA23" s="315"/>
      <c r="BB23" s="316"/>
      <c r="BC23" s="245" t="str">
        <f>'19．入力変換'!C28</f>
        <v/>
      </c>
      <c r="BD23" s="245"/>
      <c r="BE23" s="245"/>
      <c r="BF23" s="245"/>
      <c r="BG23" s="245"/>
      <c r="BH23" s="245"/>
      <c r="BI23" s="245"/>
      <c r="BJ23" s="245"/>
      <c r="BK23" s="245"/>
      <c r="BL23" s="245"/>
      <c r="BM23" s="100" t="s">
        <v>5685</v>
      </c>
      <c r="BW23" s="245" t="str">
        <f>'19．入力変換'!D28</f>
        <v/>
      </c>
      <c r="BX23" s="245"/>
      <c r="BY23" s="245"/>
      <c r="BZ23" s="245"/>
      <c r="CA23" s="245"/>
      <c r="CB23" s="245"/>
      <c r="CC23" s="245"/>
      <c r="CD23" s="245"/>
      <c r="CE23" s="245"/>
      <c r="CF23" s="245"/>
      <c r="CG23" s="245"/>
      <c r="CH23" s="100" t="s">
        <v>5686</v>
      </c>
      <c r="CP23" s="245" t="str">
        <f>'19．入力変換'!E28</f>
        <v/>
      </c>
      <c r="CQ23" s="245"/>
      <c r="CR23" s="245"/>
      <c r="CS23" s="245"/>
      <c r="CT23" s="245"/>
      <c r="CU23" s="245"/>
      <c r="CV23" s="245"/>
      <c r="CW23" s="245"/>
      <c r="CX23" s="245"/>
      <c r="CY23" s="245"/>
      <c r="CZ23" s="245"/>
      <c r="DA23" s="100" t="s">
        <v>5687</v>
      </c>
      <c r="DB23" s="100"/>
    </row>
    <row r="24" spans="5:134" ht="16.899999999999999" customHeight="1" x14ac:dyDescent="0.2">
      <c r="E24" s="75"/>
      <c r="F24" s="75"/>
      <c r="G24" s="75"/>
      <c r="H24" s="75"/>
      <c r="I24" s="75"/>
      <c r="K24" s="298" t="s">
        <v>5733</v>
      </c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5"/>
      <c r="AI24" s="298" t="str">
        <f>'19．入力変換'!F31</f>
        <v/>
      </c>
      <c r="AJ24" s="254"/>
      <c r="AK24" s="254"/>
      <c r="AL24" s="254"/>
      <c r="AM24" s="254" t="str">
        <f>'19．入力変換'!G31</f>
        <v/>
      </c>
      <c r="AN24" s="254"/>
      <c r="AO24" s="254"/>
      <c r="AP24" s="254"/>
      <c r="AQ24" s="254" t="str">
        <f>'19．入力変換'!H31</f>
        <v/>
      </c>
      <c r="AR24" s="254"/>
      <c r="AS24" s="254"/>
      <c r="AT24" s="254"/>
      <c r="AU24" s="254" t="str">
        <f>'19．入力変換'!I31</f>
        <v/>
      </c>
      <c r="AV24" s="254"/>
      <c r="AW24" s="254"/>
      <c r="AX24" s="254"/>
      <c r="AY24" s="254" t="str">
        <f>'19．入力変換'!J31</f>
        <v/>
      </c>
      <c r="AZ24" s="254"/>
      <c r="BA24" s="254"/>
      <c r="BB24" s="254"/>
      <c r="BC24" s="254" t="str">
        <f>'19．入力変換'!K31</f>
        <v/>
      </c>
      <c r="BD24" s="254"/>
      <c r="BE24" s="254"/>
      <c r="BF24" s="254"/>
      <c r="BG24" s="254" t="str">
        <f>'19．入力変換'!L31</f>
        <v/>
      </c>
      <c r="BH24" s="254"/>
      <c r="BI24" s="254"/>
      <c r="BJ24" s="254"/>
      <c r="BK24" s="254" t="str">
        <f>'19．入力変換'!M31</f>
        <v/>
      </c>
      <c r="BL24" s="254"/>
      <c r="BM24" s="254"/>
      <c r="BN24" s="254"/>
      <c r="BO24" s="254" t="str">
        <f>'19．入力変換'!N31</f>
        <v/>
      </c>
      <c r="BP24" s="254"/>
      <c r="BQ24" s="254"/>
      <c r="BR24" s="254"/>
      <c r="BS24" s="254" t="str">
        <f>'19．入力変換'!O31</f>
        <v/>
      </c>
      <c r="BT24" s="254"/>
      <c r="BU24" s="254"/>
      <c r="BV24" s="254"/>
      <c r="BW24" s="254" t="str">
        <f>'19．入力変換'!P31</f>
        <v/>
      </c>
      <c r="BX24" s="254"/>
      <c r="BY24" s="254"/>
      <c r="BZ24" s="254"/>
      <c r="CA24" s="254" t="str">
        <f>'19．入力変換'!Q31</f>
        <v/>
      </c>
      <c r="CB24" s="254"/>
      <c r="CC24" s="254"/>
      <c r="CD24" s="254"/>
      <c r="CE24" s="254" t="str">
        <f>'19．入力変換'!R31</f>
        <v/>
      </c>
      <c r="CF24" s="254"/>
      <c r="CG24" s="254"/>
      <c r="CH24" s="254"/>
      <c r="CI24" s="254" t="str">
        <f>'19．入力変換'!S31</f>
        <v/>
      </c>
      <c r="CJ24" s="254"/>
      <c r="CK24" s="254"/>
      <c r="CL24" s="254"/>
      <c r="CM24" s="254" t="str">
        <f>'19．入力変換'!T31</f>
        <v/>
      </c>
      <c r="CN24" s="254"/>
      <c r="CO24" s="254"/>
      <c r="CP24" s="254"/>
      <c r="CQ24" s="254" t="str">
        <f>'19．入力変換'!U31</f>
        <v/>
      </c>
      <c r="CR24" s="254"/>
      <c r="CS24" s="254"/>
      <c r="CT24" s="254"/>
      <c r="CU24" s="254" t="str">
        <f>'19．入力変換'!V31</f>
        <v/>
      </c>
      <c r="CV24" s="254"/>
      <c r="CW24" s="254"/>
      <c r="CX24" s="254"/>
      <c r="CY24" s="254" t="str">
        <f>'19．入力変換'!W31</f>
        <v/>
      </c>
      <c r="CZ24" s="254"/>
      <c r="DA24" s="254"/>
      <c r="DB24" s="254"/>
      <c r="DC24" s="254" t="str">
        <f>'19．入力変換'!X31</f>
        <v/>
      </c>
      <c r="DD24" s="254"/>
      <c r="DE24" s="254"/>
      <c r="DF24" s="254"/>
      <c r="DG24" s="254" t="str">
        <f>'19．入力変換'!Y31</f>
        <v/>
      </c>
      <c r="DH24" s="254"/>
      <c r="DI24" s="254"/>
      <c r="DJ24" s="254"/>
      <c r="DK24" s="254" t="str">
        <f>'19．入力変換'!Z31</f>
        <v/>
      </c>
      <c r="DL24" s="254"/>
      <c r="DM24" s="254"/>
      <c r="DN24" s="255"/>
    </row>
    <row r="25" spans="5:134" ht="16.899999999999999" customHeight="1" x14ac:dyDescent="0.2">
      <c r="E25" s="75"/>
      <c r="F25" s="75"/>
      <c r="G25" s="75"/>
      <c r="H25" s="75"/>
      <c r="I25" s="75"/>
      <c r="K25" s="299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  <c r="AH25" s="257"/>
      <c r="AI25" s="299" t="str">
        <f>'19．入力変換'!AA31</f>
        <v/>
      </c>
      <c r="AJ25" s="256"/>
      <c r="AK25" s="256"/>
      <c r="AL25" s="256"/>
      <c r="AM25" s="256" t="str">
        <f>'19．入力変換'!AB31</f>
        <v/>
      </c>
      <c r="AN25" s="256"/>
      <c r="AO25" s="256"/>
      <c r="AP25" s="256"/>
      <c r="AQ25" s="256" t="str">
        <f>'19．入力変換'!AC31</f>
        <v/>
      </c>
      <c r="AR25" s="256"/>
      <c r="AS25" s="256"/>
      <c r="AT25" s="256"/>
      <c r="AU25" s="256" t="str">
        <f>'19．入力変換'!AD31</f>
        <v/>
      </c>
      <c r="AV25" s="256"/>
      <c r="AW25" s="256"/>
      <c r="AX25" s="256"/>
      <c r="AY25" s="256" t="str">
        <f>'19．入力変換'!AE31</f>
        <v/>
      </c>
      <c r="AZ25" s="256"/>
      <c r="BA25" s="256"/>
      <c r="BB25" s="256"/>
      <c r="BC25" s="256" t="str">
        <f>'19．入力変換'!AF31</f>
        <v/>
      </c>
      <c r="BD25" s="256"/>
      <c r="BE25" s="256"/>
      <c r="BF25" s="256"/>
      <c r="BG25" s="256" t="str">
        <f>'19．入力変換'!AG31</f>
        <v/>
      </c>
      <c r="BH25" s="256"/>
      <c r="BI25" s="256"/>
      <c r="BJ25" s="256"/>
      <c r="BK25" s="256" t="str">
        <f>'19．入力変換'!AH31</f>
        <v/>
      </c>
      <c r="BL25" s="256"/>
      <c r="BM25" s="256"/>
      <c r="BN25" s="256"/>
      <c r="BO25" s="256" t="str">
        <f>'19．入力変換'!AI31</f>
        <v/>
      </c>
      <c r="BP25" s="256"/>
      <c r="BQ25" s="256"/>
      <c r="BR25" s="256"/>
      <c r="BS25" s="256" t="str">
        <f>'19．入力変換'!AJ31</f>
        <v/>
      </c>
      <c r="BT25" s="256"/>
      <c r="BU25" s="256"/>
      <c r="BV25" s="256"/>
      <c r="BW25" s="256" t="str">
        <f>'19．入力変換'!AK31</f>
        <v/>
      </c>
      <c r="BX25" s="256"/>
      <c r="BY25" s="256"/>
      <c r="BZ25" s="256"/>
      <c r="CA25" s="256" t="str">
        <f>'19．入力変換'!AL31</f>
        <v/>
      </c>
      <c r="CB25" s="256"/>
      <c r="CC25" s="256"/>
      <c r="CD25" s="256"/>
      <c r="CE25" s="256" t="str">
        <f>'19．入力変換'!AM31</f>
        <v/>
      </c>
      <c r="CF25" s="256"/>
      <c r="CG25" s="256"/>
      <c r="CH25" s="256"/>
      <c r="CI25" s="256" t="str">
        <f>'19．入力変換'!AN31</f>
        <v/>
      </c>
      <c r="CJ25" s="256"/>
      <c r="CK25" s="256"/>
      <c r="CL25" s="256"/>
      <c r="CM25" s="256" t="str">
        <f>'19．入力変換'!AO31</f>
        <v/>
      </c>
      <c r="CN25" s="256"/>
      <c r="CO25" s="256"/>
      <c r="CP25" s="256"/>
      <c r="CQ25" s="256" t="str">
        <f>'19．入力変換'!AP31</f>
        <v/>
      </c>
      <c r="CR25" s="256"/>
      <c r="CS25" s="256"/>
      <c r="CT25" s="256"/>
      <c r="CU25" s="256" t="str">
        <f>'19．入力変換'!AQ31</f>
        <v/>
      </c>
      <c r="CV25" s="256"/>
      <c r="CW25" s="256"/>
      <c r="CX25" s="256"/>
      <c r="CY25" s="256" t="str">
        <f>'19．入力変換'!AR31</f>
        <v/>
      </c>
      <c r="CZ25" s="256"/>
      <c r="DA25" s="256"/>
      <c r="DB25" s="256"/>
      <c r="DC25" s="256" t="str">
        <f>'19．入力変換'!AS31</f>
        <v/>
      </c>
      <c r="DD25" s="256"/>
      <c r="DE25" s="256"/>
      <c r="DF25" s="256"/>
      <c r="DG25" s="256" t="str">
        <f>'19．入力変換'!AT31</f>
        <v/>
      </c>
      <c r="DH25" s="256"/>
      <c r="DI25" s="256"/>
      <c r="DJ25" s="256"/>
      <c r="DK25" s="256" t="str">
        <f>'19．入力変換'!AU31</f>
        <v/>
      </c>
      <c r="DL25" s="256"/>
      <c r="DM25" s="256"/>
      <c r="DN25" s="257"/>
    </row>
    <row r="26" spans="5:134" ht="16.899999999999999" customHeight="1" x14ac:dyDescent="0.2">
      <c r="E26" s="75"/>
      <c r="F26" s="75"/>
      <c r="G26" s="75"/>
      <c r="H26" s="75"/>
      <c r="I26" s="75"/>
      <c r="K26" s="261" t="s">
        <v>5734</v>
      </c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7"/>
      <c r="AI26" s="261" t="str">
        <f>'19．入力変換'!F34</f>
        <v/>
      </c>
      <c r="AJ26" s="246"/>
      <c r="AK26" s="246"/>
      <c r="AL26" s="246"/>
      <c r="AM26" s="246" t="str">
        <f>'19．入力変換'!G34</f>
        <v/>
      </c>
      <c r="AN26" s="246"/>
      <c r="AO26" s="246"/>
      <c r="AP26" s="246"/>
      <c r="AQ26" s="246" t="str">
        <f>'19．入力変換'!H34</f>
        <v/>
      </c>
      <c r="AR26" s="246"/>
      <c r="AS26" s="246"/>
      <c r="AT26" s="246"/>
      <c r="AU26" s="246" t="str">
        <f>'19．入力変換'!I34</f>
        <v/>
      </c>
      <c r="AV26" s="246"/>
      <c r="AW26" s="246"/>
      <c r="AX26" s="246"/>
      <c r="AY26" s="246" t="str">
        <f>'19．入力変換'!J34</f>
        <v/>
      </c>
      <c r="AZ26" s="246"/>
      <c r="BA26" s="246"/>
      <c r="BB26" s="246"/>
      <c r="BC26" s="246" t="str">
        <f>'19．入力変換'!K34</f>
        <v/>
      </c>
      <c r="BD26" s="246"/>
      <c r="BE26" s="246"/>
      <c r="BF26" s="246"/>
      <c r="BG26" s="246" t="str">
        <f>'19．入力変換'!L34</f>
        <v/>
      </c>
      <c r="BH26" s="246"/>
      <c r="BI26" s="246"/>
      <c r="BJ26" s="246"/>
      <c r="BK26" s="246" t="str">
        <f>'19．入力変換'!M34</f>
        <v/>
      </c>
      <c r="BL26" s="246"/>
      <c r="BM26" s="246"/>
      <c r="BN26" s="246"/>
      <c r="BO26" s="246" t="str">
        <f>'19．入力変換'!N34</f>
        <v/>
      </c>
      <c r="BP26" s="246"/>
      <c r="BQ26" s="246"/>
      <c r="BR26" s="246"/>
      <c r="BS26" s="246" t="str">
        <f>'19．入力変換'!O34</f>
        <v/>
      </c>
      <c r="BT26" s="246"/>
      <c r="BU26" s="246"/>
      <c r="BV26" s="246"/>
      <c r="BW26" s="246" t="str">
        <f>'19．入力変換'!P34</f>
        <v/>
      </c>
      <c r="BX26" s="246"/>
      <c r="BY26" s="246"/>
      <c r="BZ26" s="246"/>
      <c r="CA26" s="246" t="str">
        <f>'19．入力変換'!Q34</f>
        <v/>
      </c>
      <c r="CB26" s="246"/>
      <c r="CC26" s="246"/>
      <c r="CD26" s="246"/>
      <c r="CE26" s="246" t="str">
        <f>'19．入力変換'!R34</f>
        <v/>
      </c>
      <c r="CF26" s="246"/>
      <c r="CG26" s="246"/>
      <c r="CH26" s="247"/>
    </row>
    <row r="27" spans="5:134" ht="16.899999999999999" customHeight="1" x14ac:dyDescent="0.2">
      <c r="E27" s="75"/>
      <c r="F27" s="75"/>
      <c r="G27" s="75"/>
      <c r="H27" s="75"/>
      <c r="I27" s="75"/>
      <c r="K27" s="261" t="s">
        <v>5688</v>
      </c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7"/>
      <c r="AI27" s="314" t="str">
        <f>'19．入力変換'!F37</f>
        <v/>
      </c>
      <c r="AJ27" s="315"/>
      <c r="AK27" s="315"/>
      <c r="AL27" s="315"/>
      <c r="AM27" s="315" t="str">
        <f>'19．入力変換'!G37</f>
        <v/>
      </c>
      <c r="AN27" s="315"/>
      <c r="AO27" s="315"/>
      <c r="AP27" s="315"/>
      <c r="AQ27" s="315" t="str">
        <f>'19．入力変換'!H37</f>
        <v/>
      </c>
      <c r="AR27" s="315"/>
      <c r="AS27" s="315"/>
      <c r="AT27" s="315"/>
      <c r="AU27" s="315" t="str">
        <f>'19．入力変換'!I37</f>
        <v/>
      </c>
      <c r="AV27" s="315"/>
      <c r="AW27" s="315"/>
      <c r="AX27" s="315"/>
      <c r="AY27" s="315" t="str">
        <f>'19．入力変換'!J37</f>
        <v/>
      </c>
      <c r="AZ27" s="315"/>
      <c r="BA27" s="315"/>
      <c r="BB27" s="316"/>
      <c r="BC27" s="245" t="str">
        <f>'19．入力変換'!C40</f>
        <v/>
      </c>
      <c r="BD27" s="245"/>
      <c r="BE27" s="245"/>
      <c r="BF27" s="245"/>
      <c r="BG27" s="245"/>
      <c r="BH27" s="245"/>
      <c r="BI27" s="245"/>
      <c r="BJ27" s="245"/>
      <c r="BK27" s="245"/>
      <c r="BL27" s="245"/>
      <c r="BM27" s="100" t="s">
        <v>5685</v>
      </c>
      <c r="BW27" s="245" t="str">
        <f>'19．入力変換'!D40</f>
        <v/>
      </c>
      <c r="BX27" s="245"/>
      <c r="BY27" s="245"/>
      <c r="BZ27" s="245"/>
      <c r="CA27" s="245"/>
      <c r="CB27" s="245"/>
      <c r="CC27" s="245"/>
      <c r="CD27" s="245"/>
      <c r="CE27" s="245"/>
      <c r="CF27" s="245"/>
      <c r="CG27" s="245"/>
      <c r="CH27" s="100" t="s">
        <v>5686</v>
      </c>
      <c r="CP27" s="245" t="str">
        <f>'19．入力変換'!E40</f>
        <v/>
      </c>
      <c r="CQ27" s="245"/>
      <c r="CR27" s="245"/>
      <c r="CS27" s="245"/>
      <c r="CT27" s="245"/>
      <c r="CU27" s="245"/>
      <c r="CV27" s="245"/>
      <c r="CW27" s="245"/>
      <c r="CX27" s="245"/>
      <c r="CY27" s="245"/>
      <c r="CZ27" s="245"/>
      <c r="DA27" s="100" t="s">
        <v>5687</v>
      </c>
      <c r="DB27" s="100"/>
    </row>
    <row r="28" spans="5:134" ht="16.899999999999999" customHeight="1" x14ac:dyDescent="0.2">
      <c r="E28" s="75"/>
      <c r="F28" s="75"/>
      <c r="G28" s="75"/>
      <c r="H28" s="75"/>
      <c r="I28" s="75"/>
      <c r="K28" s="298" t="s">
        <v>5735</v>
      </c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5"/>
      <c r="AI28" s="298" t="str">
        <f>'19．入力変換'!F43</f>
        <v/>
      </c>
      <c r="AJ28" s="254"/>
      <c r="AK28" s="254"/>
      <c r="AL28" s="254"/>
      <c r="AM28" s="254" t="str">
        <f>'19．入力変換'!G43</f>
        <v/>
      </c>
      <c r="AN28" s="254"/>
      <c r="AO28" s="254"/>
      <c r="AP28" s="254"/>
      <c r="AQ28" s="254" t="str">
        <f>'19．入力変換'!H43</f>
        <v/>
      </c>
      <c r="AR28" s="254"/>
      <c r="AS28" s="254"/>
      <c r="AT28" s="254"/>
      <c r="AU28" s="254" t="str">
        <f>'19．入力変換'!I43</f>
        <v/>
      </c>
      <c r="AV28" s="254"/>
      <c r="AW28" s="254"/>
      <c r="AX28" s="254"/>
      <c r="AY28" s="254" t="str">
        <f>'19．入力変換'!J43</f>
        <v/>
      </c>
      <c r="AZ28" s="254"/>
      <c r="BA28" s="254"/>
      <c r="BB28" s="254"/>
      <c r="BC28" s="254" t="str">
        <f>'19．入力変換'!K43</f>
        <v/>
      </c>
      <c r="BD28" s="254"/>
      <c r="BE28" s="254"/>
      <c r="BF28" s="254"/>
      <c r="BG28" s="254" t="str">
        <f>'19．入力変換'!L43</f>
        <v/>
      </c>
      <c r="BH28" s="254"/>
      <c r="BI28" s="254"/>
      <c r="BJ28" s="254"/>
      <c r="BK28" s="254" t="str">
        <f>'19．入力変換'!M43</f>
        <v/>
      </c>
      <c r="BL28" s="254"/>
      <c r="BM28" s="254"/>
      <c r="BN28" s="254"/>
      <c r="BO28" s="254" t="str">
        <f>'19．入力変換'!N43</f>
        <v/>
      </c>
      <c r="BP28" s="254"/>
      <c r="BQ28" s="254"/>
      <c r="BR28" s="254"/>
      <c r="BS28" s="254" t="str">
        <f>'19．入力変換'!O43</f>
        <v/>
      </c>
      <c r="BT28" s="254"/>
      <c r="BU28" s="254"/>
      <c r="BV28" s="254"/>
      <c r="BW28" s="254" t="str">
        <f>'19．入力変換'!P43</f>
        <v/>
      </c>
      <c r="BX28" s="254"/>
      <c r="BY28" s="254"/>
      <c r="BZ28" s="254"/>
      <c r="CA28" s="254" t="str">
        <f>'19．入力変換'!Q43</f>
        <v/>
      </c>
      <c r="CB28" s="254"/>
      <c r="CC28" s="254"/>
      <c r="CD28" s="254"/>
      <c r="CE28" s="254" t="str">
        <f>'19．入力変換'!R43</f>
        <v/>
      </c>
      <c r="CF28" s="254"/>
      <c r="CG28" s="254"/>
      <c r="CH28" s="254"/>
      <c r="CI28" s="254" t="str">
        <f>'19．入力変換'!S43</f>
        <v/>
      </c>
      <c r="CJ28" s="254"/>
      <c r="CK28" s="254"/>
      <c r="CL28" s="254"/>
      <c r="CM28" s="254" t="str">
        <f>'19．入力変換'!T43</f>
        <v/>
      </c>
      <c r="CN28" s="254"/>
      <c r="CO28" s="254"/>
      <c r="CP28" s="254"/>
      <c r="CQ28" s="254" t="str">
        <f>'19．入力変換'!U43</f>
        <v/>
      </c>
      <c r="CR28" s="254"/>
      <c r="CS28" s="254"/>
      <c r="CT28" s="254"/>
      <c r="CU28" s="254" t="str">
        <f>'19．入力変換'!V43</f>
        <v/>
      </c>
      <c r="CV28" s="254"/>
      <c r="CW28" s="254"/>
      <c r="CX28" s="254"/>
      <c r="CY28" s="254" t="str">
        <f>'19．入力変換'!W43</f>
        <v/>
      </c>
      <c r="CZ28" s="254"/>
      <c r="DA28" s="254"/>
      <c r="DB28" s="254"/>
      <c r="DC28" s="254" t="str">
        <f>'19．入力変換'!X43</f>
        <v/>
      </c>
      <c r="DD28" s="254"/>
      <c r="DE28" s="254"/>
      <c r="DF28" s="254"/>
      <c r="DG28" s="254" t="str">
        <f>'19．入力変換'!Y43</f>
        <v/>
      </c>
      <c r="DH28" s="254"/>
      <c r="DI28" s="254"/>
      <c r="DJ28" s="254"/>
      <c r="DK28" s="254" t="str">
        <f>'19．入力変換'!Z43</f>
        <v/>
      </c>
      <c r="DL28" s="254"/>
      <c r="DM28" s="254"/>
      <c r="DN28" s="255"/>
      <c r="DO28" s="76"/>
    </row>
    <row r="29" spans="5:134" ht="16.899999999999999" customHeight="1" x14ac:dyDescent="0.2">
      <c r="E29" s="75"/>
      <c r="F29" s="75"/>
      <c r="G29" s="75"/>
      <c r="H29" s="75"/>
      <c r="I29" s="75"/>
      <c r="K29" s="299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7"/>
      <c r="AI29" s="299" t="str">
        <f>'19．入力変換'!AA43</f>
        <v/>
      </c>
      <c r="AJ29" s="256"/>
      <c r="AK29" s="256"/>
      <c r="AL29" s="256"/>
      <c r="AM29" s="256" t="str">
        <f>'19．入力変換'!AB43</f>
        <v/>
      </c>
      <c r="AN29" s="256"/>
      <c r="AO29" s="256"/>
      <c r="AP29" s="256"/>
      <c r="AQ29" s="256" t="str">
        <f>'19．入力変換'!AC43</f>
        <v/>
      </c>
      <c r="AR29" s="256"/>
      <c r="AS29" s="256"/>
      <c r="AT29" s="256"/>
      <c r="AU29" s="256" t="str">
        <f>'19．入力変換'!AD43</f>
        <v/>
      </c>
      <c r="AV29" s="256"/>
      <c r="AW29" s="256"/>
      <c r="AX29" s="256"/>
      <c r="AY29" s="256" t="str">
        <f>'19．入力変換'!AE43</f>
        <v/>
      </c>
      <c r="AZ29" s="256"/>
      <c r="BA29" s="256"/>
      <c r="BB29" s="256"/>
      <c r="BC29" s="256" t="str">
        <f>'19．入力変換'!AF43</f>
        <v/>
      </c>
      <c r="BD29" s="256"/>
      <c r="BE29" s="256"/>
      <c r="BF29" s="256"/>
      <c r="BG29" s="256" t="str">
        <f>'19．入力変換'!AG43</f>
        <v/>
      </c>
      <c r="BH29" s="256"/>
      <c r="BI29" s="256"/>
      <c r="BJ29" s="256"/>
      <c r="BK29" s="256" t="str">
        <f>'19．入力変換'!AH43</f>
        <v/>
      </c>
      <c r="BL29" s="256"/>
      <c r="BM29" s="256"/>
      <c r="BN29" s="256"/>
      <c r="BO29" s="256" t="str">
        <f>'19．入力変換'!AI43</f>
        <v/>
      </c>
      <c r="BP29" s="256"/>
      <c r="BQ29" s="256"/>
      <c r="BR29" s="256"/>
      <c r="BS29" s="256" t="str">
        <f>'19．入力変換'!AJ43</f>
        <v/>
      </c>
      <c r="BT29" s="256"/>
      <c r="BU29" s="256"/>
      <c r="BV29" s="256"/>
      <c r="BW29" s="256" t="str">
        <f>'19．入力変換'!AK43</f>
        <v/>
      </c>
      <c r="BX29" s="256"/>
      <c r="BY29" s="256"/>
      <c r="BZ29" s="256"/>
      <c r="CA29" s="256" t="str">
        <f>'19．入力変換'!AL43</f>
        <v/>
      </c>
      <c r="CB29" s="256"/>
      <c r="CC29" s="256"/>
      <c r="CD29" s="256"/>
      <c r="CE29" s="256" t="str">
        <f>'19．入力変換'!AM43</f>
        <v/>
      </c>
      <c r="CF29" s="256"/>
      <c r="CG29" s="256"/>
      <c r="CH29" s="256"/>
      <c r="CI29" s="256" t="str">
        <f>'19．入力変換'!AN43</f>
        <v/>
      </c>
      <c r="CJ29" s="256"/>
      <c r="CK29" s="256"/>
      <c r="CL29" s="256"/>
      <c r="CM29" s="256" t="str">
        <f>'19．入力変換'!AO43</f>
        <v/>
      </c>
      <c r="CN29" s="256"/>
      <c r="CO29" s="256"/>
      <c r="CP29" s="256"/>
      <c r="CQ29" s="256" t="str">
        <f>'19．入力変換'!AP43</f>
        <v/>
      </c>
      <c r="CR29" s="256"/>
      <c r="CS29" s="256"/>
      <c r="CT29" s="256"/>
      <c r="CU29" s="256" t="str">
        <f>'19．入力変換'!AQ43</f>
        <v/>
      </c>
      <c r="CV29" s="256"/>
      <c r="CW29" s="256"/>
      <c r="CX29" s="256"/>
      <c r="CY29" s="256" t="str">
        <f>'19．入力変換'!AR43</f>
        <v/>
      </c>
      <c r="CZ29" s="256"/>
      <c r="DA29" s="256"/>
      <c r="DB29" s="256"/>
      <c r="DC29" s="256" t="str">
        <f>'19．入力変換'!AS43</f>
        <v/>
      </c>
      <c r="DD29" s="256"/>
      <c r="DE29" s="256"/>
      <c r="DF29" s="256"/>
      <c r="DG29" s="256" t="str">
        <f>'19．入力変換'!AT43</f>
        <v/>
      </c>
      <c r="DH29" s="256"/>
      <c r="DI29" s="256"/>
      <c r="DJ29" s="256"/>
      <c r="DK29" s="256" t="str">
        <f>'19．入力変換'!AU43</f>
        <v/>
      </c>
      <c r="DL29" s="256"/>
      <c r="DM29" s="256"/>
      <c r="DN29" s="257"/>
    </row>
    <row r="30" spans="5:134" ht="16.899999999999999" customHeight="1" x14ac:dyDescent="0.2">
      <c r="E30" s="75"/>
      <c r="F30" s="75"/>
      <c r="G30" s="75"/>
      <c r="H30" s="75"/>
      <c r="I30" s="75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DO30" s="42"/>
    </row>
    <row r="31" spans="5:134" ht="16.899999999999999" customHeight="1" x14ac:dyDescent="0.2">
      <c r="E31" s="106"/>
      <c r="F31" s="106"/>
      <c r="G31" s="106"/>
      <c r="H31" s="106"/>
      <c r="I31" s="106"/>
      <c r="K31" s="275" t="s">
        <v>5689</v>
      </c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  <c r="AA31" s="275"/>
      <c r="AB31" s="275"/>
      <c r="AC31" s="275"/>
      <c r="AD31" s="275"/>
      <c r="AE31" s="275"/>
      <c r="AF31" s="275"/>
      <c r="AG31" s="275"/>
      <c r="AH31" s="275"/>
      <c r="AI31" s="275"/>
      <c r="AJ31" s="275"/>
      <c r="AK31" s="275"/>
      <c r="AL31" s="275"/>
      <c r="AM31" s="100"/>
      <c r="AN31" s="100"/>
      <c r="AO31" s="100"/>
    </row>
    <row r="32" spans="5:134" ht="16.899999999999999" customHeight="1" x14ac:dyDescent="0.2">
      <c r="E32" s="272">
        <v>12</v>
      </c>
      <c r="F32" s="273"/>
      <c r="G32" s="273"/>
      <c r="H32" s="274"/>
      <c r="I32" s="106"/>
      <c r="K32" s="272" t="s">
        <v>5721</v>
      </c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4"/>
      <c r="AI32" s="258" t="str">
        <f>'19．入力変換'!F58</f>
        <v/>
      </c>
      <c r="AJ32" s="244"/>
      <c r="AK32" s="244"/>
      <c r="AL32" s="244" t="str">
        <f>'19．入力変換'!G58</f>
        <v/>
      </c>
      <c r="AM32" s="244"/>
      <c r="AN32" s="259"/>
      <c r="AO32" s="280" t="s">
        <v>5666</v>
      </c>
      <c r="AP32" s="281"/>
      <c r="AQ32" s="282"/>
      <c r="AR32" s="268" t="str">
        <f>'19．入力変換'!F61</f>
        <v/>
      </c>
      <c r="AS32" s="244"/>
      <c r="AT32" s="267"/>
      <c r="AU32" s="268" t="str">
        <f>'19．入力変換'!G61</f>
        <v/>
      </c>
      <c r="AV32" s="244"/>
      <c r="AW32" s="267"/>
      <c r="AX32" s="277" t="s">
        <v>5667</v>
      </c>
      <c r="AY32" s="278"/>
      <c r="AZ32" s="279"/>
      <c r="BA32" s="258" t="str">
        <f>'19．入力変換'!F64</f>
        <v/>
      </c>
      <c r="BB32" s="244"/>
      <c r="BC32" s="244"/>
      <c r="BD32" s="244" t="str">
        <f>'19．入力変換'!G64</f>
        <v/>
      </c>
      <c r="BE32" s="244"/>
      <c r="BF32" s="244"/>
      <c r="BG32" s="244" t="str">
        <f>'19．入力変換'!H64</f>
        <v/>
      </c>
      <c r="BH32" s="244"/>
      <c r="BI32" s="244"/>
      <c r="BJ32" s="244" t="str">
        <f>'19．入力変換'!I64</f>
        <v/>
      </c>
      <c r="BK32" s="244"/>
      <c r="BL32" s="244"/>
      <c r="BM32" s="244" t="str">
        <f>'19．入力変換'!J64</f>
        <v/>
      </c>
      <c r="BN32" s="244"/>
      <c r="BO32" s="244"/>
      <c r="BP32" s="244" t="str">
        <f>'19．入力変換'!K64</f>
        <v/>
      </c>
      <c r="BQ32" s="244"/>
      <c r="BR32" s="259"/>
      <c r="BS32" s="269" t="s">
        <v>5720</v>
      </c>
      <c r="BT32" s="270"/>
      <c r="BU32" s="270"/>
      <c r="BV32" s="270"/>
      <c r="BW32" s="270"/>
      <c r="BX32" s="270"/>
      <c r="BY32" s="270"/>
      <c r="BZ32" s="270"/>
      <c r="CA32" s="271"/>
      <c r="CB32" s="258" t="str">
        <f>'19．入力変換'!F55</f>
        <v/>
      </c>
      <c r="CC32" s="244"/>
      <c r="CD32" s="244"/>
      <c r="CE32" s="244" t="str">
        <f>'19．入力変換'!G55</f>
        <v/>
      </c>
      <c r="CF32" s="244"/>
      <c r="CG32" s="244"/>
      <c r="CH32" s="244" t="str">
        <f>'19．入力変換'!H55</f>
        <v/>
      </c>
      <c r="CI32" s="244"/>
      <c r="CJ32" s="244"/>
      <c r="CK32" s="244" t="str">
        <f>'19．入力変換'!I55</f>
        <v/>
      </c>
      <c r="CL32" s="244"/>
      <c r="CM32" s="244"/>
      <c r="CN32" s="244" t="str">
        <f>'19．入力変換'!J55</f>
        <v/>
      </c>
      <c r="CO32" s="244"/>
      <c r="CP32" s="244"/>
      <c r="CQ32" s="244" t="str">
        <f>'19．入力変換'!K55</f>
        <v/>
      </c>
      <c r="CR32" s="244"/>
      <c r="CS32" s="244"/>
      <c r="CT32" s="244" t="str">
        <f>'19．入力変換'!L55</f>
        <v/>
      </c>
      <c r="CU32" s="244"/>
      <c r="CV32" s="244"/>
      <c r="CW32" s="244" t="str">
        <f>'19．入力変換'!M55</f>
        <v/>
      </c>
      <c r="CX32" s="244"/>
      <c r="CY32" s="244"/>
      <c r="CZ32" s="244" t="str">
        <f>'19．入力変換'!N55</f>
        <v/>
      </c>
      <c r="DA32" s="244"/>
      <c r="DB32" s="244"/>
      <c r="DC32" s="244" t="str">
        <f>'19．入力変換'!O55</f>
        <v/>
      </c>
      <c r="DD32" s="244"/>
      <c r="DE32" s="244"/>
      <c r="DF32" s="244" t="str">
        <f>'19．入力変換'!P55</f>
        <v/>
      </c>
      <c r="DG32" s="244"/>
      <c r="DH32" s="244"/>
      <c r="DI32" s="244" t="str">
        <f>'19．入力変換'!Q55</f>
        <v/>
      </c>
      <c r="DJ32" s="244"/>
      <c r="DK32" s="244"/>
      <c r="DL32" s="244" t="str">
        <f>'19．入力変換'!R55</f>
        <v/>
      </c>
      <c r="DM32" s="244"/>
      <c r="DN32" s="244"/>
      <c r="DO32" s="244" t="str">
        <f>'19．入力変換'!S55</f>
        <v/>
      </c>
      <c r="DP32" s="244"/>
      <c r="DQ32" s="244"/>
      <c r="DR32" s="244" t="str">
        <f>'19．入力変換'!T55</f>
        <v/>
      </c>
      <c r="DS32" s="244"/>
      <c r="DT32" s="259"/>
    </row>
    <row r="33" spans="5:124" ht="16.899999999999999" customHeight="1" x14ac:dyDescent="0.2">
      <c r="E33" s="75"/>
      <c r="F33" s="75"/>
      <c r="G33" s="75"/>
      <c r="H33" s="75"/>
      <c r="I33" s="75"/>
      <c r="K33" s="272" t="s">
        <v>5691</v>
      </c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4"/>
      <c r="AI33" s="300" t="str">
        <f>'19．入力変換'!F70</f>
        <v/>
      </c>
      <c r="AJ33" s="263"/>
      <c r="AK33" s="263"/>
      <c r="AL33" s="263" t="str">
        <f>'19．入力変換'!G70</f>
        <v/>
      </c>
      <c r="AM33" s="263"/>
      <c r="AN33" s="263"/>
      <c r="AO33" s="263" t="str">
        <f>'19．入力変換'!H70</f>
        <v/>
      </c>
      <c r="AP33" s="263"/>
      <c r="AQ33" s="263"/>
      <c r="AR33" s="263" t="str">
        <f>'19．入力変換'!I70</f>
        <v/>
      </c>
      <c r="AS33" s="263"/>
      <c r="AT33" s="263"/>
      <c r="AU33" s="263" t="str">
        <f>'19．入力変換'!J70</f>
        <v/>
      </c>
      <c r="AV33" s="263"/>
      <c r="AW33" s="263"/>
      <c r="AX33" s="263" t="str">
        <f>'19．入力変換'!K70</f>
        <v/>
      </c>
      <c r="AY33" s="263"/>
      <c r="AZ33" s="263"/>
      <c r="BA33" s="263" t="str">
        <f>'19．入力変換'!L70</f>
        <v/>
      </c>
      <c r="BB33" s="263"/>
      <c r="BC33" s="263"/>
      <c r="BD33" s="263" t="str">
        <f>'19．入力変換'!M70</f>
        <v/>
      </c>
      <c r="BE33" s="263"/>
      <c r="BF33" s="263"/>
      <c r="BG33" s="263" t="str">
        <f>'19．入力変換'!N70</f>
        <v/>
      </c>
      <c r="BH33" s="263"/>
      <c r="BI33" s="263"/>
      <c r="BJ33" s="263" t="str">
        <f>'19．入力変換'!O70</f>
        <v/>
      </c>
      <c r="BK33" s="263"/>
      <c r="BL33" s="263"/>
      <c r="BM33" s="263" t="str">
        <f>'19．入力変換'!P70</f>
        <v/>
      </c>
      <c r="BN33" s="263"/>
      <c r="BO33" s="263"/>
      <c r="BP33" s="263" t="str">
        <f>'19．入力変換'!Q70</f>
        <v/>
      </c>
      <c r="BQ33" s="263"/>
      <c r="BR33" s="264"/>
      <c r="BS33" s="258" t="s">
        <v>5737</v>
      </c>
      <c r="BT33" s="244"/>
      <c r="BU33" s="244"/>
      <c r="BV33" s="244"/>
      <c r="BW33" s="244"/>
      <c r="BX33" s="244"/>
      <c r="BY33" s="244"/>
      <c r="BZ33" s="244"/>
      <c r="CA33" s="259"/>
      <c r="CB33" s="258" t="str">
        <f>'19．入力変換'!F76</f>
        <v/>
      </c>
      <c r="CC33" s="244"/>
      <c r="CD33" s="259"/>
      <c r="CE33" s="258" t="str">
        <f>'19．入力変換'!G76</f>
        <v/>
      </c>
      <c r="CF33" s="244"/>
      <c r="CG33" s="244"/>
      <c r="CH33" s="244" t="str">
        <f>'19．入力変換'!H76</f>
        <v/>
      </c>
      <c r="CI33" s="244"/>
      <c r="CJ33" s="259"/>
      <c r="CK33" s="258" t="str">
        <f>'19．入力変換'!I76</f>
        <v/>
      </c>
      <c r="CL33" s="244"/>
      <c r="CM33" s="244"/>
      <c r="CN33" s="244" t="str">
        <f>'19．入力変換'!J76</f>
        <v/>
      </c>
      <c r="CO33" s="244"/>
      <c r="CP33" s="259"/>
      <c r="CQ33" s="258" t="str">
        <f>'19．入力変換'!K76</f>
        <v/>
      </c>
      <c r="CR33" s="244"/>
      <c r="CS33" s="244"/>
      <c r="CT33" s="244" t="str">
        <f>'19．入力変換'!L76</f>
        <v/>
      </c>
      <c r="CU33" s="244"/>
      <c r="CV33" s="259"/>
      <c r="CW33" s="258" t="s">
        <v>5722</v>
      </c>
      <c r="CX33" s="244"/>
      <c r="CY33" s="259"/>
      <c r="CZ33" s="265" t="str">
        <f>'19．入力変換'!F79</f>
        <v/>
      </c>
      <c r="DA33" s="266"/>
      <c r="DB33" s="276"/>
      <c r="DC33" s="265" t="str">
        <f>'19．入力変換'!G79</f>
        <v/>
      </c>
      <c r="DD33" s="266"/>
      <c r="DE33" s="266"/>
      <c r="DF33" s="267" t="str">
        <f>'19．入力変換'!H79</f>
        <v/>
      </c>
      <c r="DG33" s="266"/>
      <c r="DH33" s="276"/>
      <c r="DI33" s="265" t="str">
        <f>'19．入力変換'!I79</f>
        <v/>
      </c>
      <c r="DJ33" s="266"/>
      <c r="DK33" s="266"/>
      <c r="DL33" s="244" t="str">
        <f>'19．入力変換'!J79</f>
        <v/>
      </c>
      <c r="DM33" s="244"/>
      <c r="DN33" s="259"/>
      <c r="DO33" s="258" t="str">
        <f>'19．入力変換'!K79</f>
        <v/>
      </c>
      <c r="DP33" s="244"/>
      <c r="DQ33" s="244"/>
      <c r="DR33" s="244" t="str">
        <f>'19．入力変換'!L79</f>
        <v/>
      </c>
      <c r="DS33" s="244"/>
      <c r="DT33" s="259"/>
    </row>
    <row r="34" spans="5:124" ht="16.899999999999999" customHeight="1" x14ac:dyDescent="0.2">
      <c r="E34" s="75"/>
      <c r="F34" s="75"/>
      <c r="G34" s="75"/>
      <c r="H34" s="75"/>
      <c r="I34" s="75"/>
      <c r="K34" s="272" t="s">
        <v>5690</v>
      </c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4"/>
      <c r="AI34" s="258" t="str">
        <f>'19．入力変換'!F103</f>
        <v/>
      </c>
      <c r="AJ34" s="244"/>
      <c r="AK34" s="244"/>
      <c r="AL34" s="244" t="str">
        <f>'19．入力変換'!G103</f>
        <v/>
      </c>
      <c r="AM34" s="244"/>
      <c r="AN34" s="259"/>
      <c r="AO34" s="280" t="s">
        <v>5666</v>
      </c>
      <c r="AP34" s="281"/>
      <c r="AQ34" s="282"/>
      <c r="AR34" s="268" t="str">
        <f>'19．入力変換'!F106</f>
        <v/>
      </c>
      <c r="AS34" s="244"/>
      <c r="AT34" s="267"/>
      <c r="AU34" s="268" t="str">
        <f>'19．入力変換'!G106</f>
        <v/>
      </c>
      <c r="AV34" s="244"/>
      <c r="AW34" s="267"/>
      <c r="AX34" s="277" t="s">
        <v>5667</v>
      </c>
      <c r="AY34" s="278"/>
      <c r="AZ34" s="279"/>
      <c r="BA34" s="258" t="str">
        <f>'19．入力変換'!F109</f>
        <v/>
      </c>
      <c r="BB34" s="244"/>
      <c r="BC34" s="244"/>
      <c r="BD34" s="244" t="str">
        <f>'19．入力変換'!G109</f>
        <v/>
      </c>
      <c r="BE34" s="244"/>
      <c r="BF34" s="244"/>
      <c r="BG34" s="244" t="str">
        <f>'19．入力変換'!H109</f>
        <v/>
      </c>
      <c r="BH34" s="244"/>
      <c r="BI34" s="244"/>
      <c r="BJ34" s="244" t="str">
        <f>'19．入力変換'!I109</f>
        <v/>
      </c>
      <c r="BK34" s="244"/>
      <c r="BL34" s="244"/>
      <c r="BM34" s="244" t="str">
        <f>'19．入力変換'!J109</f>
        <v/>
      </c>
      <c r="BN34" s="244"/>
      <c r="BO34" s="244"/>
      <c r="BP34" s="244" t="str">
        <f>'19．入力変換'!K109</f>
        <v/>
      </c>
      <c r="BQ34" s="244"/>
      <c r="BR34" s="259"/>
      <c r="BS34" s="269" t="s">
        <v>5720</v>
      </c>
      <c r="BT34" s="270"/>
      <c r="BU34" s="270"/>
      <c r="BV34" s="270"/>
      <c r="BW34" s="270"/>
      <c r="BX34" s="270"/>
      <c r="BY34" s="270"/>
      <c r="BZ34" s="270"/>
      <c r="CA34" s="271"/>
      <c r="CB34" s="258" t="str">
        <f>'19．入力変換'!F100</f>
        <v/>
      </c>
      <c r="CC34" s="244"/>
      <c r="CD34" s="244"/>
      <c r="CE34" s="244" t="str">
        <f>'19．入力変換'!G100</f>
        <v/>
      </c>
      <c r="CF34" s="244"/>
      <c r="CG34" s="244"/>
      <c r="CH34" s="244" t="str">
        <f>'19．入力変換'!H100</f>
        <v/>
      </c>
      <c r="CI34" s="244"/>
      <c r="CJ34" s="244"/>
      <c r="CK34" s="244" t="str">
        <f>'19．入力変換'!I100</f>
        <v/>
      </c>
      <c r="CL34" s="244"/>
      <c r="CM34" s="244"/>
      <c r="CN34" s="244" t="str">
        <f>'19．入力変換'!J100</f>
        <v/>
      </c>
      <c r="CO34" s="244"/>
      <c r="CP34" s="244"/>
      <c r="CQ34" s="244" t="str">
        <f>'19．入力変換'!K100</f>
        <v/>
      </c>
      <c r="CR34" s="244"/>
      <c r="CS34" s="244"/>
      <c r="CT34" s="244" t="str">
        <f>'19．入力変換'!L100</f>
        <v/>
      </c>
      <c r="CU34" s="244"/>
      <c r="CV34" s="244"/>
      <c r="CW34" s="244" t="str">
        <f>'19．入力変換'!M100</f>
        <v/>
      </c>
      <c r="CX34" s="244"/>
      <c r="CY34" s="244"/>
      <c r="CZ34" s="244" t="str">
        <f>'19．入力変換'!N100</f>
        <v/>
      </c>
      <c r="DA34" s="244"/>
      <c r="DB34" s="244"/>
      <c r="DC34" s="244" t="str">
        <f>'19．入力変換'!O100</f>
        <v/>
      </c>
      <c r="DD34" s="244"/>
      <c r="DE34" s="244"/>
      <c r="DF34" s="244" t="str">
        <f>'19．入力変換'!P100</f>
        <v/>
      </c>
      <c r="DG34" s="244"/>
      <c r="DH34" s="244"/>
      <c r="DI34" s="244" t="str">
        <f>'19．入力変換'!Q100</f>
        <v/>
      </c>
      <c r="DJ34" s="244"/>
      <c r="DK34" s="244"/>
      <c r="DL34" s="244" t="str">
        <f>'19．入力変換'!R100</f>
        <v/>
      </c>
      <c r="DM34" s="244"/>
      <c r="DN34" s="244"/>
      <c r="DO34" s="244" t="str">
        <f>'19．入力変換'!S100</f>
        <v/>
      </c>
      <c r="DP34" s="244"/>
      <c r="DQ34" s="244"/>
      <c r="DR34" s="244" t="str">
        <f>'19．入力変換'!T100</f>
        <v/>
      </c>
      <c r="DS34" s="244"/>
      <c r="DT34" s="259"/>
    </row>
    <row r="35" spans="5:124" ht="16.899999999999999" customHeight="1" x14ac:dyDescent="0.2">
      <c r="E35" s="75"/>
      <c r="F35" s="75"/>
      <c r="G35" s="75"/>
      <c r="H35" s="75"/>
      <c r="I35" s="75"/>
      <c r="K35" s="272" t="s">
        <v>5691</v>
      </c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4"/>
      <c r="AI35" s="258" t="str">
        <f>'19．入力変換'!F115</f>
        <v/>
      </c>
      <c r="AJ35" s="244"/>
      <c r="AK35" s="244"/>
      <c r="AL35" s="244" t="str">
        <f>'19．入力変換'!G115</f>
        <v/>
      </c>
      <c r="AM35" s="244"/>
      <c r="AN35" s="244"/>
      <c r="AO35" s="244" t="str">
        <f>'19．入力変換'!H115</f>
        <v/>
      </c>
      <c r="AP35" s="244"/>
      <c r="AQ35" s="244"/>
      <c r="AR35" s="244" t="str">
        <f>'19．入力変換'!I115</f>
        <v/>
      </c>
      <c r="AS35" s="244"/>
      <c r="AT35" s="244"/>
      <c r="AU35" s="244" t="str">
        <f>'19．入力変換'!J115</f>
        <v/>
      </c>
      <c r="AV35" s="244"/>
      <c r="AW35" s="244"/>
      <c r="AX35" s="244" t="str">
        <f>'19．入力変換'!K115</f>
        <v/>
      </c>
      <c r="AY35" s="244"/>
      <c r="AZ35" s="244"/>
      <c r="BA35" s="244" t="str">
        <f>'19．入力変換'!L115</f>
        <v/>
      </c>
      <c r="BB35" s="244"/>
      <c r="BC35" s="244"/>
      <c r="BD35" s="244" t="str">
        <f>'19．入力変換'!M115</f>
        <v/>
      </c>
      <c r="BE35" s="244"/>
      <c r="BF35" s="244"/>
      <c r="BG35" s="244" t="str">
        <f>'19．入力変換'!N115</f>
        <v/>
      </c>
      <c r="BH35" s="244"/>
      <c r="BI35" s="244"/>
      <c r="BJ35" s="244" t="str">
        <f>'19．入力変換'!O115</f>
        <v/>
      </c>
      <c r="BK35" s="244"/>
      <c r="BL35" s="244"/>
      <c r="BM35" s="244" t="str">
        <f>'19．入力変換'!P115</f>
        <v/>
      </c>
      <c r="BN35" s="244"/>
      <c r="BO35" s="244"/>
      <c r="BP35" s="244" t="str">
        <f>'19．入力変換'!Q115</f>
        <v/>
      </c>
      <c r="BQ35" s="244"/>
      <c r="BR35" s="259"/>
      <c r="BS35" s="258" t="s">
        <v>5737</v>
      </c>
      <c r="BT35" s="244"/>
      <c r="BU35" s="244"/>
      <c r="BV35" s="244"/>
      <c r="BW35" s="244"/>
      <c r="BX35" s="244"/>
      <c r="BY35" s="244"/>
      <c r="BZ35" s="244"/>
      <c r="CA35" s="259"/>
      <c r="CB35" s="258" t="str">
        <f>'19．入力変換'!F121</f>
        <v/>
      </c>
      <c r="CC35" s="244"/>
      <c r="CD35" s="259"/>
      <c r="CE35" s="258" t="str">
        <f>'19．入力変換'!G121</f>
        <v/>
      </c>
      <c r="CF35" s="244"/>
      <c r="CG35" s="244"/>
      <c r="CH35" s="244" t="str">
        <f>'19．入力変換'!H121</f>
        <v/>
      </c>
      <c r="CI35" s="244"/>
      <c r="CJ35" s="259"/>
      <c r="CK35" s="258" t="str">
        <f>'19．入力変換'!I121</f>
        <v/>
      </c>
      <c r="CL35" s="244"/>
      <c r="CM35" s="244"/>
      <c r="CN35" s="244" t="str">
        <f>'19．入力変換'!J121</f>
        <v/>
      </c>
      <c r="CO35" s="244"/>
      <c r="CP35" s="259"/>
      <c r="CQ35" s="258" t="str">
        <f>'19．入力変換'!K121</f>
        <v/>
      </c>
      <c r="CR35" s="244"/>
      <c r="CS35" s="244"/>
      <c r="CT35" s="244" t="str">
        <f>'19．入力変換'!L121</f>
        <v/>
      </c>
      <c r="CU35" s="244"/>
      <c r="CV35" s="259"/>
      <c r="CW35" s="258" t="s">
        <v>5722</v>
      </c>
      <c r="CX35" s="244"/>
      <c r="CY35" s="259"/>
      <c r="CZ35" s="265" t="str">
        <f>'19．入力変換'!F124</f>
        <v/>
      </c>
      <c r="DA35" s="266"/>
      <c r="DB35" s="276"/>
      <c r="DC35" s="265" t="str">
        <f>'19．入力変換'!G124</f>
        <v/>
      </c>
      <c r="DD35" s="266"/>
      <c r="DE35" s="266"/>
      <c r="DF35" s="267" t="str">
        <f>'19．入力変換'!H124</f>
        <v/>
      </c>
      <c r="DG35" s="266"/>
      <c r="DH35" s="266"/>
      <c r="DI35" s="265" t="str">
        <f>'19．入力変換'!I124</f>
        <v/>
      </c>
      <c r="DJ35" s="266"/>
      <c r="DK35" s="268"/>
      <c r="DL35" s="268" t="str">
        <f>'19．入力変換'!J124</f>
        <v/>
      </c>
      <c r="DM35" s="244"/>
      <c r="DN35" s="259"/>
      <c r="DO35" s="258" t="str">
        <f>'19．入力変換'!K124</f>
        <v/>
      </c>
      <c r="DP35" s="244"/>
      <c r="DQ35" s="244"/>
      <c r="DR35" s="244" t="str">
        <f>'19．入力変換'!L124</f>
        <v/>
      </c>
      <c r="DS35" s="244"/>
      <c r="DT35" s="259"/>
    </row>
    <row r="36" spans="5:124" ht="16.899999999999999" customHeight="1" x14ac:dyDescent="0.2">
      <c r="E36" s="75"/>
      <c r="F36" s="75"/>
      <c r="G36" s="75"/>
      <c r="H36" s="75"/>
      <c r="I36" s="75"/>
      <c r="K36" s="272" t="s">
        <v>5690</v>
      </c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4"/>
      <c r="AI36" s="258" t="str">
        <f>'19．入力変換'!F148</f>
        <v/>
      </c>
      <c r="AJ36" s="244"/>
      <c r="AK36" s="244"/>
      <c r="AL36" s="244" t="str">
        <f>'19．入力変換'!G148</f>
        <v/>
      </c>
      <c r="AM36" s="244"/>
      <c r="AN36" s="259"/>
      <c r="AO36" s="280" t="s">
        <v>5666</v>
      </c>
      <c r="AP36" s="281"/>
      <c r="AQ36" s="282"/>
      <c r="AR36" s="268" t="str">
        <f>'19．入力変換'!F151</f>
        <v/>
      </c>
      <c r="AS36" s="244"/>
      <c r="AT36" s="267"/>
      <c r="AU36" s="268" t="str">
        <f>'19．入力変換'!G151</f>
        <v/>
      </c>
      <c r="AV36" s="244"/>
      <c r="AW36" s="267"/>
      <c r="AX36" s="277" t="s">
        <v>5667</v>
      </c>
      <c r="AY36" s="278"/>
      <c r="AZ36" s="279"/>
      <c r="BA36" s="258" t="str">
        <f>'19．入力変換'!F154</f>
        <v/>
      </c>
      <c r="BB36" s="244"/>
      <c r="BC36" s="244"/>
      <c r="BD36" s="244" t="str">
        <f>'19．入力変換'!G154</f>
        <v/>
      </c>
      <c r="BE36" s="244"/>
      <c r="BF36" s="244"/>
      <c r="BG36" s="244" t="str">
        <f>'19．入力変換'!H154</f>
        <v/>
      </c>
      <c r="BH36" s="244"/>
      <c r="BI36" s="244"/>
      <c r="BJ36" s="244" t="str">
        <f>'19．入力変換'!I154</f>
        <v/>
      </c>
      <c r="BK36" s="244"/>
      <c r="BL36" s="244"/>
      <c r="BM36" s="244" t="str">
        <f>'19．入力変換'!J154</f>
        <v/>
      </c>
      <c r="BN36" s="244"/>
      <c r="BO36" s="244"/>
      <c r="BP36" s="244" t="str">
        <f>'19．入力変換'!K154</f>
        <v/>
      </c>
      <c r="BQ36" s="244"/>
      <c r="BR36" s="259"/>
      <c r="BS36" s="269" t="s">
        <v>5720</v>
      </c>
      <c r="BT36" s="270"/>
      <c r="BU36" s="270"/>
      <c r="BV36" s="270"/>
      <c r="BW36" s="270"/>
      <c r="BX36" s="270"/>
      <c r="BY36" s="270"/>
      <c r="BZ36" s="270"/>
      <c r="CA36" s="271"/>
      <c r="CB36" s="258" t="str">
        <f>'19．入力変換'!F145</f>
        <v/>
      </c>
      <c r="CC36" s="244"/>
      <c r="CD36" s="244"/>
      <c r="CE36" s="244" t="str">
        <f>'19．入力変換'!G145</f>
        <v/>
      </c>
      <c r="CF36" s="244"/>
      <c r="CG36" s="244"/>
      <c r="CH36" s="244" t="str">
        <f>'19．入力変換'!H145</f>
        <v/>
      </c>
      <c r="CI36" s="244"/>
      <c r="CJ36" s="244"/>
      <c r="CK36" s="244" t="str">
        <f>'19．入力変換'!I145</f>
        <v/>
      </c>
      <c r="CL36" s="244"/>
      <c r="CM36" s="244"/>
      <c r="CN36" s="244" t="str">
        <f>'19．入力変換'!J145</f>
        <v/>
      </c>
      <c r="CO36" s="244"/>
      <c r="CP36" s="244"/>
      <c r="CQ36" s="244" t="str">
        <f>'19．入力変換'!K145</f>
        <v/>
      </c>
      <c r="CR36" s="244"/>
      <c r="CS36" s="244"/>
      <c r="CT36" s="244" t="str">
        <f>'19．入力変換'!L145</f>
        <v/>
      </c>
      <c r="CU36" s="244"/>
      <c r="CV36" s="244"/>
      <c r="CW36" s="244" t="str">
        <f>'19．入力変換'!M145</f>
        <v/>
      </c>
      <c r="CX36" s="244"/>
      <c r="CY36" s="244"/>
      <c r="CZ36" s="244" t="str">
        <f>'19．入力変換'!N145</f>
        <v/>
      </c>
      <c r="DA36" s="244"/>
      <c r="DB36" s="244"/>
      <c r="DC36" s="244" t="str">
        <f>'19．入力変換'!O145</f>
        <v/>
      </c>
      <c r="DD36" s="244"/>
      <c r="DE36" s="244"/>
      <c r="DF36" s="244" t="str">
        <f>'19．入力変換'!P145</f>
        <v/>
      </c>
      <c r="DG36" s="244"/>
      <c r="DH36" s="244"/>
      <c r="DI36" s="244" t="str">
        <f>'19．入力変換'!Q145</f>
        <v/>
      </c>
      <c r="DJ36" s="244"/>
      <c r="DK36" s="244"/>
      <c r="DL36" s="244" t="str">
        <f>'19．入力変換'!R145</f>
        <v/>
      </c>
      <c r="DM36" s="244"/>
      <c r="DN36" s="244"/>
      <c r="DO36" s="244" t="str">
        <f>'19．入力変換'!S145</f>
        <v/>
      </c>
      <c r="DP36" s="244"/>
      <c r="DQ36" s="244"/>
      <c r="DR36" s="244" t="str">
        <f>'19．入力変換'!T145</f>
        <v/>
      </c>
      <c r="DS36" s="244"/>
      <c r="DT36" s="259"/>
    </row>
    <row r="37" spans="5:124" ht="16.899999999999999" customHeight="1" x14ac:dyDescent="0.2">
      <c r="E37" s="75"/>
      <c r="F37" s="75"/>
      <c r="G37" s="75"/>
      <c r="H37" s="75"/>
      <c r="I37" s="75"/>
      <c r="K37" s="272" t="s">
        <v>5691</v>
      </c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4"/>
      <c r="AI37" s="258" t="str">
        <f>'19．入力変換'!F160</f>
        <v/>
      </c>
      <c r="AJ37" s="244"/>
      <c r="AK37" s="244"/>
      <c r="AL37" s="244" t="str">
        <f>'19．入力変換'!G160</f>
        <v/>
      </c>
      <c r="AM37" s="244"/>
      <c r="AN37" s="244"/>
      <c r="AO37" s="244" t="str">
        <f>'19．入力変換'!H160</f>
        <v/>
      </c>
      <c r="AP37" s="244"/>
      <c r="AQ37" s="244"/>
      <c r="AR37" s="244" t="str">
        <f>'19．入力変換'!I160</f>
        <v/>
      </c>
      <c r="AS37" s="244"/>
      <c r="AT37" s="244"/>
      <c r="AU37" s="244" t="str">
        <f>'19．入力変換'!J160</f>
        <v/>
      </c>
      <c r="AV37" s="244"/>
      <c r="AW37" s="244"/>
      <c r="AX37" s="244" t="str">
        <f>'19．入力変換'!K160</f>
        <v/>
      </c>
      <c r="AY37" s="244"/>
      <c r="AZ37" s="244"/>
      <c r="BA37" s="244" t="str">
        <f>'19．入力変換'!L160</f>
        <v/>
      </c>
      <c r="BB37" s="244"/>
      <c r="BC37" s="244"/>
      <c r="BD37" s="244" t="str">
        <f>'19．入力変換'!M160</f>
        <v/>
      </c>
      <c r="BE37" s="244"/>
      <c r="BF37" s="244"/>
      <c r="BG37" s="244" t="str">
        <f>'19．入力変換'!N160</f>
        <v/>
      </c>
      <c r="BH37" s="244"/>
      <c r="BI37" s="244"/>
      <c r="BJ37" s="244" t="str">
        <f>'19．入力変換'!O160</f>
        <v/>
      </c>
      <c r="BK37" s="244"/>
      <c r="BL37" s="244"/>
      <c r="BM37" s="244" t="str">
        <f>'19．入力変換'!P160</f>
        <v/>
      </c>
      <c r="BN37" s="244"/>
      <c r="BO37" s="244"/>
      <c r="BP37" s="244" t="str">
        <f>'19．入力変換'!Q160</f>
        <v/>
      </c>
      <c r="BQ37" s="244"/>
      <c r="BR37" s="259"/>
      <c r="BS37" s="258" t="s">
        <v>5737</v>
      </c>
      <c r="BT37" s="244"/>
      <c r="BU37" s="244"/>
      <c r="BV37" s="244"/>
      <c r="BW37" s="244"/>
      <c r="BX37" s="244"/>
      <c r="BY37" s="244"/>
      <c r="BZ37" s="244"/>
      <c r="CA37" s="259"/>
      <c r="CB37" s="258" t="str">
        <f>'19．入力変換'!F166</f>
        <v/>
      </c>
      <c r="CC37" s="244"/>
      <c r="CD37" s="259"/>
      <c r="CE37" s="258" t="str">
        <f>'19．入力変換'!G166</f>
        <v/>
      </c>
      <c r="CF37" s="244"/>
      <c r="CG37" s="244"/>
      <c r="CH37" s="244" t="str">
        <f>'19．入力変換'!H166</f>
        <v/>
      </c>
      <c r="CI37" s="244"/>
      <c r="CJ37" s="259"/>
      <c r="CK37" s="258" t="str">
        <f>'19．入力変換'!I166</f>
        <v/>
      </c>
      <c r="CL37" s="244"/>
      <c r="CM37" s="244"/>
      <c r="CN37" s="244" t="str">
        <f>'19．入力変換'!J166</f>
        <v/>
      </c>
      <c r="CO37" s="244"/>
      <c r="CP37" s="259"/>
      <c r="CQ37" s="258" t="str">
        <f>'19．入力変換'!K166</f>
        <v/>
      </c>
      <c r="CR37" s="244"/>
      <c r="CS37" s="244"/>
      <c r="CT37" s="244" t="str">
        <f>'19．入力変換'!L166</f>
        <v/>
      </c>
      <c r="CU37" s="244"/>
      <c r="CV37" s="259"/>
      <c r="CW37" s="258" t="s">
        <v>5722</v>
      </c>
      <c r="CX37" s="244"/>
      <c r="CY37" s="259"/>
      <c r="CZ37" s="265" t="str">
        <f>'19．入力変換'!F169</f>
        <v/>
      </c>
      <c r="DA37" s="266"/>
      <c r="DB37" s="276"/>
      <c r="DC37" s="265" t="str">
        <f>'19．入力変換'!G169</f>
        <v/>
      </c>
      <c r="DD37" s="266"/>
      <c r="DE37" s="266"/>
      <c r="DF37" s="267" t="str">
        <f>'19．入力変換'!H169</f>
        <v/>
      </c>
      <c r="DG37" s="266"/>
      <c r="DH37" s="276"/>
      <c r="DI37" s="265" t="str">
        <f>'19．入力変換'!I169</f>
        <v/>
      </c>
      <c r="DJ37" s="266"/>
      <c r="DK37" s="266"/>
      <c r="DL37" s="244" t="str">
        <f>'19．入力変換'!J169</f>
        <v/>
      </c>
      <c r="DM37" s="244"/>
      <c r="DN37" s="259"/>
      <c r="DO37" s="258" t="str">
        <f>'19．入力変換'!K169</f>
        <v/>
      </c>
      <c r="DP37" s="244"/>
      <c r="DQ37" s="244"/>
      <c r="DR37" s="244" t="str">
        <f>'19．入力変換'!L169</f>
        <v/>
      </c>
      <c r="DS37" s="244"/>
      <c r="DT37" s="259"/>
    </row>
    <row r="38" spans="5:124" ht="16.899999999999999" customHeight="1" x14ac:dyDescent="0.2">
      <c r="E38" s="75"/>
      <c r="F38" s="75"/>
      <c r="G38" s="75"/>
      <c r="H38" s="75"/>
      <c r="I38" s="75"/>
      <c r="BS38" s="261" t="s">
        <v>5738</v>
      </c>
      <c r="BT38" s="246"/>
      <c r="BU38" s="246"/>
      <c r="BV38" s="246"/>
      <c r="BW38" s="246"/>
      <c r="BX38" s="246"/>
      <c r="BY38" s="246"/>
      <c r="BZ38" s="246"/>
      <c r="CA38" s="246"/>
      <c r="CB38" s="246"/>
      <c r="CC38" s="246"/>
      <c r="CD38" s="246"/>
      <c r="CE38" s="246"/>
      <c r="CF38" s="246"/>
      <c r="CG38" s="247"/>
      <c r="CH38" s="261" t="str">
        <f>'19．入力変換'!F202</f>
        <v/>
      </c>
      <c r="CI38" s="246"/>
      <c r="CJ38" s="246"/>
      <c r="CK38" s="246"/>
      <c r="CL38" s="246"/>
      <c r="CM38" s="246"/>
      <c r="CN38" s="246" t="str">
        <f>'19．入力変換'!G202</f>
        <v/>
      </c>
      <c r="CO38" s="246"/>
      <c r="CP38" s="246"/>
      <c r="CQ38" s="246"/>
      <c r="CR38" s="246"/>
      <c r="CS38" s="247"/>
      <c r="CT38" s="261" t="s">
        <v>5680</v>
      </c>
      <c r="CU38" s="246"/>
      <c r="CV38" s="246"/>
      <c r="CW38" s="246"/>
      <c r="CX38" s="246"/>
      <c r="CY38" s="247"/>
      <c r="CZ38" s="261" t="str">
        <f>'19．入力変換'!F205</f>
        <v/>
      </c>
      <c r="DA38" s="246"/>
      <c r="DB38" s="246"/>
      <c r="DC38" s="246"/>
      <c r="DD38" s="246"/>
      <c r="DE38" s="246"/>
      <c r="DF38" s="246" t="str">
        <f>'19．入力変換'!G205</f>
        <v/>
      </c>
      <c r="DG38" s="246"/>
      <c r="DH38" s="246"/>
      <c r="DI38" s="246"/>
      <c r="DJ38" s="246"/>
      <c r="DK38" s="247"/>
      <c r="DL38" s="261" t="s">
        <v>5692</v>
      </c>
      <c r="DM38" s="246"/>
      <c r="DN38" s="246"/>
      <c r="DO38" s="246"/>
      <c r="DP38" s="246"/>
      <c r="DQ38" s="246"/>
      <c r="DR38" s="246"/>
      <c r="DS38" s="246"/>
      <c r="DT38" s="247"/>
    </row>
    <row r="39" spans="5:124" ht="16.899999999999999" customHeight="1" x14ac:dyDescent="0.2">
      <c r="E39" s="75"/>
      <c r="F39" s="75"/>
      <c r="G39" s="75"/>
      <c r="H39" s="75"/>
      <c r="I39" s="75"/>
      <c r="DO39" s="76"/>
    </row>
    <row r="40" spans="5:124" ht="16.899999999999999" customHeight="1" x14ac:dyDescent="0.2">
      <c r="E40" s="75"/>
      <c r="F40" s="75"/>
      <c r="G40" s="75"/>
      <c r="H40" s="75"/>
      <c r="I40" s="75"/>
      <c r="K40" s="275" t="s">
        <v>5693</v>
      </c>
      <c r="L40" s="275"/>
      <c r="M40" s="275"/>
      <c r="N40" s="275"/>
      <c r="O40" s="275"/>
      <c r="P40" s="275"/>
      <c r="Q40" s="275"/>
      <c r="R40" s="275"/>
      <c r="S40" s="275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  <c r="AJ40" s="275"/>
      <c r="AK40" s="275"/>
      <c r="AL40" s="275"/>
      <c r="AM40" s="275"/>
      <c r="AN40" s="275"/>
      <c r="AO40" s="275"/>
      <c r="AP40" s="275"/>
      <c r="AQ40" s="275"/>
      <c r="AR40" s="275"/>
      <c r="AS40" s="275"/>
      <c r="AT40" s="275"/>
      <c r="AU40" s="275"/>
      <c r="AV40" s="275"/>
      <c r="AW40" s="275"/>
      <c r="AX40" s="275"/>
      <c r="DO40" s="76"/>
    </row>
    <row r="41" spans="5:124" ht="16.899999999999999" customHeight="1" x14ac:dyDescent="0.2">
      <c r="E41" s="272">
        <v>13</v>
      </c>
      <c r="F41" s="273"/>
      <c r="G41" s="273"/>
      <c r="H41" s="274"/>
      <c r="I41" s="106"/>
      <c r="K41" s="306" t="s">
        <v>5728</v>
      </c>
      <c r="L41" s="307"/>
      <c r="M41" s="307"/>
      <c r="N41" s="307"/>
      <c r="O41" s="307"/>
      <c r="P41" s="307"/>
      <c r="Q41" s="307"/>
      <c r="R41" s="307"/>
      <c r="S41" s="307"/>
      <c r="T41" s="307"/>
      <c r="U41" s="307"/>
      <c r="V41" s="307"/>
      <c r="W41" s="307"/>
      <c r="X41" s="307"/>
      <c r="Y41" s="307"/>
      <c r="Z41" s="307"/>
      <c r="AA41" s="307"/>
      <c r="AB41" s="307"/>
      <c r="AC41" s="307"/>
      <c r="AD41" s="307"/>
      <c r="AE41" s="307"/>
      <c r="AF41" s="307"/>
      <c r="AG41" s="307"/>
      <c r="AH41" s="303"/>
      <c r="AI41" s="261" t="str">
        <f>IF(CH41="","",1)</f>
        <v/>
      </c>
      <c r="AJ41" s="246"/>
      <c r="AK41" s="247"/>
      <c r="AL41" s="68"/>
      <c r="BS41" s="258" t="s">
        <v>5727</v>
      </c>
      <c r="BT41" s="244"/>
      <c r="BU41" s="244"/>
      <c r="BV41" s="244"/>
      <c r="BW41" s="244"/>
      <c r="BX41" s="244"/>
      <c r="BY41" s="244"/>
      <c r="BZ41" s="244"/>
      <c r="CA41" s="244"/>
      <c r="CB41" s="244"/>
      <c r="CC41" s="244"/>
      <c r="CD41" s="244"/>
      <c r="CE41" s="244"/>
      <c r="CF41" s="244"/>
      <c r="CG41" s="259"/>
      <c r="CH41" s="261" t="str">
        <f>'19．入力変換'!F52</f>
        <v/>
      </c>
      <c r="CI41" s="246"/>
      <c r="CJ41" s="247"/>
      <c r="CK41" s="260" t="s">
        <v>5723</v>
      </c>
      <c r="CL41" s="260"/>
      <c r="CM41" s="260"/>
      <c r="CN41" s="261" t="str">
        <f>'19．入力変換'!G52</f>
        <v/>
      </c>
      <c r="CO41" s="246"/>
      <c r="CP41" s="262"/>
      <c r="CQ41" s="246" t="str">
        <f>'19．入力変換'!H52</f>
        <v/>
      </c>
      <c r="CR41" s="246"/>
      <c r="CS41" s="247"/>
      <c r="CT41" s="245" t="s">
        <v>5724</v>
      </c>
      <c r="CU41" s="245"/>
      <c r="CV41" s="245"/>
      <c r="CW41" s="261" t="str">
        <f>'19．入力変換'!I52</f>
        <v/>
      </c>
      <c r="CX41" s="246"/>
      <c r="CY41" s="262"/>
      <c r="CZ41" s="246" t="str">
        <f>'19．入力変換'!J52</f>
        <v/>
      </c>
      <c r="DA41" s="246"/>
      <c r="DB41" s="247"/>
      <c r="DC41" s="245" t="s">
        <v>5725</v>
      </c>
      <c r="DD41" s="245"/>
      <c r="DE41" s="245"/>
      <c r="DF41" s="261" t="str">
        <f>'19．入力変換'!K52</f>
        <v/>
      </c>
      <c r="DG41" s="246"/>
      <c r="DH41" s="262"/>
      <c r="DI41" s="246" t="str">
        <f>'19．入力変換'!L52</f>
        <v/>
      </c>
      <c r="DJ41" s="246"/>
      <c r="DK41" s="247"/>
      <c r="DL41" s="245" t="s">
        <v>5726</v>
      </c>
      <c r="DM41" s="245"/>
      <c r="DN41" s="245"/>
    </row>
    <row r="42" spans="5:124" ht="16.899999999999999" customHeight="1" x14ac:dyDescent="0.2">
      <c r="E42" s="106"/>
      <c r="F42" s="106"/>
      <c r="G42" s="106"/>
      <c r="H42" s="106"/>
      <c r="I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77"/>
      <c r="AJ42" s="77"/>
      <c r="AK42" s="77"/>
      <c r="AL42" s="77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75"/>
      <c r="CI42" s="75"/>
      <c r="CJ42" s="75"/>
      <c r="CM42" s="68"/>
      <c r="CN42" s="68"/>
      <c r="CO42" s="68"/>
      <c r="CP42" s="68"/>
      <c r="CQ42" s="68"/>
      <c r="CR42" s="68"/>
      <c r="CS42" s="100"/>
      <c r="CT42" s="100"/>
      <c r="CU42" s="100"/>
      <c r="CV42" s="68"/>
      <c r="CW42" s="68"/>
      <c r="CX42" s="68"/>
      <c r="CY42" s="68"/>
      <c r="CZ42" s="68"/>
      <c r="DA42" s="68"/>
      <c r="DB42" s="100"/>
      <c r="DC42" s="100"/>
      <c r="DD42" s="100"/>
      <c r="DE42" s="68"/>
      <c r="DF42" s="68"/>
      <c r="DG42" s="68"/>
      <c r="DH42" s="68"/>
      <c r="DI42" s="68"/>
      <c r="DJ42" s="68"/>
      <c r="DK42" s="100"/>
      <c r="DL42" s="100"/>
      <c r="DM42" s="100"/>
      <c r="DO42" s="42"/>
    </row>
    <row r="43" spans="5:124" ht="16.899999999999999" customHeight="1" x14ac:dyDescent="0.2">
      <c r="E43" s="75"/>
      <c r="F43" s="75"/>
      <c r="G43" s="75"/>
      <c r="H43" s="75"/>
      <c r="I43" s="75"/>
      <c r="K43" s="275" t="s">
        <v>5694</v>
      </c>
      <c r="L43" s="275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  <c r="DO43" s="76"/>
    </row>
    <row r="44" spans="5:124" ht="16.899999999999999" customHeight="1" x14ac:dyDescent="0.2">
      <c r="E44" s="272">
        <v>14</v>
      </c>
      <c r="F44" s="273"/>
      <c r="G44" s="273"/>
      <c r="H44" s="274"/>
      <c r="I44" s="106"/>
      <c r="K44" s="306" t="s">
        <v>5730</v>
      </c>
      <c r="L44" s="307"/>
      <c r="M44" s="307"/>
      <c r="N44" s="307"/>
      <c r="O44" s="307"/>
      <c r="P44" s="307"/>
      <c r="Q44" s="307"/>
      <c r="R44" s="307"/>
      <c r="S44" s="307"/>
      <c r="T44" s="307"/>
      <c r="U44" s="307"/>
      <c r="V44" s="307"/>
      <c r="W44" s="307"/>
      <c r="X44" s="307"/>
      <c r="Y44" s="307"/>
      <c r="Z44" s="307"/>
      <c r="AA44" s="307"/>
      <c r="AB44" s="307"/>
      <c r="AC44" s="307"/>
      <c r="AD44" s="307"/>
      <c r="AE44" s="307"/>
      <c r="AF44" s="307"/>
      <c r="AG44" s="307"/>
      <c r="AH44" s="303"/>
      <c r="AI44" s="261" t="str">
        <f>'19．入力変換'!F46</f>
        <v/>
      </c>
      <c r="AJ44" s="246"/>
      <c r="AK44" s="246"/>
      <c r="AL44" s="246" t="str">
        <f>'19．入力変換'!G46</f>
        <v/>
      </c>
      <c r="AM44" s="246"/>
      <c r="AN44" s="246"/>
      <c r="AO44" s="246" t="str">
        <f>'19．入力変換'!H46</f>
        <v/>
      </c>
      <c r="AP44" s="246"/>
      <c r="AQ44" s="246"/>
      <c r="AR44" s="246" t="str">
        <f>'19．入力変換'!I46</f>
        <v/>
      </c>
      <c r="AS44" s="246"/>
      <c r="AT44" s="246"/>
      <c r="AU44" s="246" t="str">
        <f>'19．入力変換'!J46</f>
        <v/>
      </c>
      <c r="AV44" s="246"/>
      <c r="AW44" s="246"/>
      <c r="AX44" s="246" t="str">
        <f>'19．入力変換'!K46</f>
        <v/>
      </c>
      <c r="AY44" s="246"/>
      <c r="AZ44" s="246"/>
      <c r="BA44" s="246" t="str">
        <f>'19．入力変換'!L46</f>
        <v/>
      </c>
      <c r="BB44" s="246"/>
      <c r="BC44" s="246"/>
      <c r="BD44" s="246" t="str">
        <f>'19．入力変換'!M46</f>
        <v/>
      </c>
      <c r="BE44" s="246"/>
      <c r="BF44" s="247"/>
      <c r="BG44" s="68"/>
      <c r="BH44" s="68"/>
      <c r="BI44" s="68"/>
      <c r="BJ44" s="68"/>
      <c r="BK44" s="68"/>
      <c r="BL44" s="68"/>
      <c r="BM44" s="68"/>
      <c r="BN44" s="68"/>
      <c r="BS44" s="258" t="s">
        <v>5729</v>
      </c>
      <c r="BT44" s="244"/>
      <c r="BU44" s="244"/>
      <c r="BV44" s="244"/>
      <c r="BW44" s="244"/>
      <c r="BX44" s="244"/>
      <c r="BY44" s="244"/>
      <c r="BZ44" s="244"/>
      <c r="CA44" s="244"/>
      <c r="CB44" s="244"/>
      <c r="CC44" s="244"/>
      <c r="CD44" s="244"/>
      <c r="CE44" s="244"/>
      <c r="CF44" s="244"/>
      <c r="CG44" s="259"/>
      <c r="CH44" s="261" t="str">
        <f>'19．入力変換'!F49</f>
        <v/>
      </c>
      <c r="CI44" s="246"/>
      <c r="CJ44" s="247"/>
      <c r="CK44" s="260" t="s">
        <v>5723</v>
      </c>
      <c r="CL44" s="260"/>
      <c r="CM44" s="260"/>
      <c r="CN44" s="261" t="str">
        <f>'19．入力変換'!G49</f>
        <v/>
      </c>
      <c r="CO44" s="246"/>
      <c r="CP44" s="262"/>
      <c r="CQ44" s="246" t="str">
        <f>'19．入力変換'!H49</f>
        <v/>
      </c>
      <c r="CR44" s="246"/>
      <c r="CS44" s="247"/>
      <c r="CT44" s="245" t="s">
        <v>5724</v>
      </c>
      <c r="CU44" s="245"/>
      <c r="CV44" s="245"/>
      <c r="CW44" s="261" t="str">
        <f>'19．入力変換'!I49</f>
        <v/>
      </c>
      <c r="CX44" s="246"/>
      <c r="CY44" s="262"/>
      <c r="CZ44" s="246" t="str">
        <f>'19．入力変換'!J49</f>
        <v/>
      </c>
      <c r="DA44" s="246"/>
      <c r="DB44" s="247"/>
      <c r="DC44" s="245" t="s">
        <v>5725</v>
      </c>
      <c r="DD44" s="245"/>
      <c r="DE44" s="245"/>
      <c r="DF44" s="261" t="str">
        <f>'19．入力変換'!K49</f>
        <v/>
      </c>
      <c r="DG44" s="246"/>
      <c r="DH44" s="262"/>
      <c r="DI44" s="246" t="str">
        <f>'19．入力変換'!L49</f>
        <v/>
      </c>
      <c r="DJ44" s="246"/>
      <c r="DK44" s="247"/>
      <c r="DL44" s="245" t="s">
        <v>5726</v>
      </c>
      <c r="DM44" s="245"/>
      <c r="DN44" s="245"/>
    </row>
    <row r="45" spans="5:124" ht="16.899999999999999" customHeight="1" x14ac:dyDescent="0.2">
      <c r="E45" s="106"/>
      <c r="F45" s="106"/>
      <c r="G45" s="106"/>
      <c r="H45" s="106"/>
      <c r="I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75"/>
      <c r="CI45" s="75"/>
      <c r="CJ45" s="75"/>
      <c r="CM45" s="68"/>
      <c r="CN45" s="68"/>
      <c r="CO45" s="68"/>
      <c r="CP45" s="68"/>
      <c r="CQ45" s="68"/>
      <c r="CR45" s="68"/>
      <c r="CS45" s="100"/>
      <c r="CT45" s="100"/>
      <c r="CU45" s="100"/>
      <c r="CV45" s="68"/>
      <c r="CW45" s="68"/>
      <c r="CX45" s="68"/>
      <c r="CY45" s="68"/>
      <c r="CZ45" s="68"/>
      <c r="DA45" s="68"/>
      <c r="DB45" s="100"/>
      <c r="DC45" s="100"/>
      <c r="DD45" s="100"/>
      <c r="DE45" s="68"/>
      <c r="DF45" s="68"/>
      <c r="DG45" s="68"/>
      <c r="DH45" s="68"/>
      <c r="DI45" s="68"/>
      <c r="DJ45" s="68"/>
      <c r="DK45" s="100"/>
      <c r="DL45" s="100"/>
      <c r="DM45" s="100"/>
      <c r="DO45" s="42"/>
    </row>
    <row r="46" spans="5:124" ht="16.899999999999999" customHeight="1" x14ac:dyDescent="0.2">
      <c r="K46" s="275" t="s">
        <v>5804</v>
      </c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  <c r="AM46" s="275"/>
      <c r="AN46" s="275"/>
      <c r="AO46" s="275"/>
      <c r="AP46" s="275"/>
      <c r="AQ46" s="275"/>
      <c r="AR46" s="275"/>
      <c r="AS46" s="275"/>
      <c r="AT46" s="275"/>
      <c r="AU46" s="275"/>
      <c r="AV46" s="275"/>
      <c r="AW46" s="275"/>
      <c r="AX46" s="275"/>
      <c r="AY46" s="275"/>
      <c r="AZ46" s="275"/>
      <c r="BA46" s="275"/>
      <c r="BB46" s="275"/>
      <c r="BC46" s="275"/>
      <c r="BD46" s="275"/>
      <c r="BE46" s="275"/>
      <c r="BF46" s="275"/>
      <c r="BG46" s="275"/>
      <c r="BH46" s="275"/>
      <c r="BI46" s="275"/>
    </row>
    <row r="47" spans="5:124" ht="16.899999999999999" customHeight="1" x14ac:dyDescent="0.2">
      <c r="E47" s="272">
        <v>15</v>
      </c>
      <c r="F47" s="273"/>
      <c r="G47" s="273"/>
      <c r="H47" s="274"/>
      <c r="I47" s="106"/>
      <c r="K47" s="308" t="s">
        <v>5739</v>
      </c>
      <c r="L47" s="309"/>
      <c r="M47" s="309"/>
      <c r="N47" s="309"/>
      <c r="O47" s="309"/>
      <c r="P47" s="309"/>
      <c r="Q47" s="309"/>
      <c r="R47" s="309"/>
      <c r="S47" s="309"/>
      <c r="T47" s="309"/>
      <c r="U47" s="309"/>
      <c r="V47" s="309"/>
      <c r="W47" s="309"/>
      <c r="X47" s="309"/>
      <c r="Y47" s="309"/>
      <c r="Z47" s="309"/>
      <c r="AA47" s="309"/>
      <c r="AB47" s="309"/>
      <c r="AC47" s="309"/>
      <c r="AD47" s="309"/>
      <c r="AE47" s="309"/>
      <c r="AF47" s="309"/>
      <c r="AG47" s="309"/>
      <c r="AH47" s="310"/>
      <c r="AI47" s="298" t="str">
        <f>'19．入力変換'!F190</f>
        <v/>
      </c>
      <c r="AJ47" s="254"/>
      <c r="AK47" s="254"/>
      <c r="AL47" s="254"/>
      <c r="AM47" s="254" t="str">
        <f>'19．入力変換'!G190</f>
        <v/>
      </c>
      <c r="AN47" s="254"/>
      <c r="AO47" s="254"/>
      <c r="AP47" s="254"/>
      <c r="AQ47" s="254" t="str">
        <f>'19．入力変換'!H190</f>
        <v/>
      </c>
      <c r="AR47" s="254"/>
      <c r="AS47" s="254"/>
      <c r="AT47" s="254"/>
      <c r="AU47" s="254" t="str">
        <f>'19．入力変換'!I190</f>
        <v/>
      </c>
      <c r="AV47" s="254"/>
      <c r="AW47" s="254"/>
      <c r="AX47" s="254"/>
      <c r="AY47" s="254" t="str">
        <f>'19．入力変換'!J190</f>
        <v/>
      </c>
      <c r="AZ47" s="254"/>
      <c r="BA47" s="254"/>
      <c r="BB47" s="254"/>
      <c r="BC47" s="254" t="str">
        <f>'19．入力変換'!K190</f>
        <v/>
      </c>
      <c r="BD47" s="254"/>
      <c r="BE47" s="254"/>
      <c r="BF47" s="254"/>
      <c r="BG47" s="254" t="str">
        <f>'19．入力変換'!L190</f>
        <v/>
      </c>
      <c r="BH47" s="254"/>
      <c r="BI47" s="254"/>
      <c r="BJ47" s="254"/>
      <c r="BK47" s="254" t="str">
        <f>'19．入力変換'!M190</f>
        <v/>
      </c>
      <c r="BL47" s="254"/>
      <c r="BM47" s="254"/>
      <c r="BN47" s="254"/>
      <c r="BO47" s="254" t="str">
        <f>'19．入力変換'!N190</f>
        <v/>
      </c>
      <c r="BP47" s="254"/>
      <c r="BQ47" s="254"/>
      <c r="BR47" s="254"/>
      <c r="BS47" s="254" t="str">
        <f>'19．入力変換'!O190</f>
        <v/>
      </c>
      <c r="BT47" s="254"/>
      <c r="BU47" s="254"/>
      <c r="BV47" s="254"/>
      <c r="BW47" s="254" t="str">
        <f>'19．入力変換'!P190</f>
        <v/>
      </c>
      <c r="BX47" s="254"/>
      <c r="BY47" s="254"/>
      <c r="BZ47" s="254"/>
      <c r="CA47" s="254" t="str">
        <f>'19．入力変換'!Q190</f>
        <v/>
      </c>
      <c r="CB47" s="254"/>
      <c r="CC47" s="254"/>
      <c r="CD47" s="254"/>
      <c r="CE47" s="254" t="str">
        <f>'19．入力変換'!R190</f>
        <v/>
      </c>
      <c r="CF47" s="254"/>
      <c r="CG47" s="254"/>
      <c r="CH47" s="254"/>
      <c r="CI47" s="254" t="str">
        <f>'19．入力変換'!S190</f>
        <v/>
      </c>
      <c r="CJ47" s="254"/>
      <c r="CK47" s="254"/>
      <c r="CL47" s="254"/>
      <c r="CM47" s="254" t="str">
        <f>'19．入力変換'!T190</f>
        <v/>
      </c>
      <c r="CN47" s="254"/>
      <c r="CO47" s="254"/>
      <c r="CP47" s="254"/>
      <c r="CQ47" s="254" t="str">
        <f>'19．入力変換'!U190</f>
        <v/>
      </c>
      <c r="CR47" s="254"/>
      <c r="CS47" s="254"/>
      <c r="CT47" s="254"/>
      <c r="CU47" s="254" t="str">
        <f>'19．入力変換'!V190</f>
        <v/>
      </c>
      <c r="CV47" s="254"/>
      <c r="CW47" s="254"/>
      <c r="CX47" s="254"/>
      <c r="CY47" s="254" t="str">
        <f>'19．入力変換'!W190</f>
        <v/>
      </c>
      <c r="CZ47" s="254"/>
      <c r="DA47" s="254"/>
      <c r="DB47" s="254"/>
      <c r="DC47" s="254" t="str">
        <f>'19．入力変換'!X190</f>
        <v/>
      </c>
      <c r="DD47" s="254"/>
      <c r="DE47" s="254"/>
      <c r="DF47" s="254"/>
      <c r="DG47" s="254" t="str">
        <f>'19．入力変換'!Y190</f>
        <v/>
      </c>
      <c r="DH47" s="254"/>
      <c r="DI47" s="254"/>
      <c r="DJ47" s="254"/>
      <c r="DK47" s="254" t="str">
        <f>'19．入力変換'!Z190</f>
        <v/>
      </c>
      <c r="DL47" s="254"/>
      <c r="DM47" s="254"/>
      <c r="DN47" s="255"/>
    </row>
    <row r="48" spans="5:124" ht="16.899999999999999" customHeight="1" x14ac:dyDescent="0.2">
      <c r="K48" s="311"/>
      <c r="L48" s="312"/>
      <c r="M48" s="312"/>
      <c r="N48" s="312"/>
      <c r="O48" s="312"/>
      <c r="P48" s="312"/>
      <c r="Q48" s="312"/>
      <c r="R48" s="312"/>
      <c r="S48" s="312"/>
      <c r="T48" s="312"/>
      <c r="U48" s="312"/>
      <c r="V48" s="312"/>
      <c r="W48" s="312"/>
      <c r="X48" s="312"/>
      <c r="Y48" s="312"/>
      <c r="Z48" s="312"/>
      <c r="AA48" s="312"/>
      <c r="AB48" s="312"/>
      <c r="AC48" s="312"/>
      <c r="AD48" s="312"/>
      <c r="AE48" s="312"/>
      <c r="AF48" s="312"/>
      <c r="AG48" s="312"/>
      <c r="AH48" s="313"/>
      <c r="AI48" s="299" t="str">
        <f>'19．入力変換'!AA190</f>
        <v/>
      </c>
      <c r="AJ48" s="256"/>
      <c r="AK48" s="256"/>
      <c r="AL48" s="256"/>
      <c r="AM48" s="256" t="str">
        <f>'19．入力変換'!AB190</f>
        <v/>
      </c>
      <c r="AN48" s="256"/>
      <c r="AO48" s="256"/>
      <c r="AP48" s="256"/>
      <c r="AQ48" s="256" t="str">
        <f>'19．入力変換'!AC190</f>
        <v/>
      </c>
      <c r="AR48" s="256"/>
      <c r="AS48" s="256"/>
      <c r="AT48" s="256"/>
      <c r="AU48" s="256" t="str">
        <f>'19．入力変換'!AD190</f>
        <v/>
      </c>
      <c r="AV48" s="256"/>
      <c r="AW48" s="256"/>
      <c r="AX48" s="256"/>
      <c r="AY48" s="256" t="str">
        <f>'19．入力変換'!AE190</f>
        <v/>
      </c>
      <c r="AZ48" s="256"/>
      <c r="BA48" s="256"/>
      <c r="BB48" s="256"/>
      <c r="BC48" s="256" t="str">
        <f>'19．入力変換'!AF190</f>
        <v/>
      </c>
      <c r="BD48" s="256"/>
      <c r="BE48" s="256"/>
      <c r="BF48" s="256"/>
      <c r="BG48" s="256" t="str">
        <f>'19．入力変換'!AG190</f>
        <v/>
      </c>
      <c r="BH48" s="256"/>
      <c r="BI48" s="256"/>
      <c r="BJ48" s="256"/>
      <c r="BK48" s="256" t="str">
        <f>'19．入力変換'!AH190</f>
        <v/>
      </c>
      <c r="BL48" s="256"/>
      <c r="BM48" s="256"/>
      <c r="BN48" s="256"/>
      <c r="BO48" s="256" t="str">
        <f>'19．入力変換'!AI190</f>
        <v/>
      </c>
      <c r="BP48" s="256"/>
      <c r="BQ48" s="256"/>
      <c r="BR48" s="256"/>
      <c r="BS48" s="256" t="str">
        <f>'19．入力変換'!AJ190</f>
        <v/>
      </c>
      <c r="BT48" s="256"/>
      <c r="BU48" s="256"/>
      <c r="BV48" s="256"/>
      <c r="BW48" s="256" t="str">
        <f>'19．入力変換'!AK190</f>
        <v/>
      </c>
      <c r="BX48" s="256"/>
      <c r="BY48" s="256"/>
      <c r="BZ48" s="256"/>
      <c r="CA48" s="256" t="str">
        <f>'19．入力変換'!AL190</f>
        <v/>
      </c>
      <c r="CB48" s="256"/>
      <c r="CC48" s="256"/>
      <c r="CD48" s="256"/>
      <c r="CE48" s="256" t="str">
        <f>'19．入力変換'!AM190</f>
        <v/>
      </c>
      <c r="CF48" s="256"/>
      <c r="CG48" s="256"/>
      <c r="CH48" s="256"/>
      <c r="CI48" s="256" t="str">
        <f>'19．入力変換'!AN190</f>
        <v/>
      </c>
      <c r="CJ48" s="256"/>
      <c r="CK48" s="256"/>
      <c r="CL48" s="256"/>
      <c r="CM48" s="256" t="str">
        <f>'19．入力変換'!AO190</f>
        <v/>
      </c>
      <c r="CN48" s="256"/>
      <c r="CO48" s="256"/>
      <c r="CP48" s="256"/>
      <c r="CQ48" s="256" t="str">
        <f>'19．入力変換'!AP190</f>
        <v/>
      </c>
      <c r="CR48" s="256"/>
      <c r="CS48" s="256"/>
      <c r="CT48" s="256"/>
      <c r="CU48" s="256" t="str">
        <f>'19．入力変換'!AQ190</f>
        <v/>
      </c>
      <c r="CV48" s="256"/>
      <c r="CW48" s="256"/>
      <c r="CX48" s="256"/>
      <c r="CY48" s="256" t="str">
        <f>'19．入力変換'!AR190</f>
        <v/>
      </c>
      <c r="CZ48" s="256"/>
      <c r="DA48" s="256"/>
      <c r="DB48" s="256"/>
      <c r="DC48" s="256" t="str">
        <f>'19．入力変換'!AS190</f>
        <v/>
      </c>
      <c r="DD48" s="256"/>
      <c r="DE48" s="256"/>
      <c r="DF48" s="256"/>
      <c r="DG48" s="256" t="str">
        <f>'19．入力変換'!AT190</f>
        <v/>
      </c>
      <c r="DH48" s="256"/>
      <c r="DI48" s="256"/>
      <c r="DJ48" s="256"/>
      <c r="DK48" s="256" t="str">
        <f>'19．入力変換'!AU190</f>
        <v/>
      </c>
      <c r="DL48" s="256"/>
      <c r="DM48" s="256"/>
      <c r="DN48" s="257"/>
      <c r="DO48" s="76"/>
    </row>
    <row r="49" spans="11:82" ht="16.899999999999999" customHeight="1" x14ac:dyDescent="0.2">
      <c r="K49" s="301" t="s">
        <v>5740</v>
      </c>
      <c r="L49" s="302"/>
      <c r="M49" s="302"/>
      <c r="N49" s="302"/>
      <c r="O49" s="302"/>
      <c r="P49" s="302"/>
      <c r="Q49" s="302"/>
      <c r="R49" s="302"/>
      <c r="S49" s="302"/>
      <c r="T49" s="302"/>
      <c r="U49" s="302"/>
      <c r="V49" s="302"/>
      <c r="W49" s="302"/>
      <c r="X49" s="302"/>
      <c r="Y49" s="302"/>
      <c r="Z49" s="302"/>
      <c r="AA49" s="302"/>
      <c r="AB49" s="302"/>
      <c r="AC49" s="302"/>
      <c r="AD49" s="302"/>
      <c r="AE49" s="302"/>
      <c r="AF49" s="302"/>
      <c r="AG49" s="302"/>
      <c r="AH49" s="303"/>
      <c r="AI49" s="301" t="str">
        <f>'19．入力変換'!F193</f>
        <v/>
      </c>
      <c r="AJ49" s="302"/>
      <c r="AK49" s="302"/>
      <c r="AL49" s="302"/>
      <c r="AM49" s="251" t="str">
        <f>'19．入力変換'!G193</f>
        <v/>
      </c>
      <c r="AN49" s="251"/>
      <c r="AO49" s="251"/>
      <c r="AP49" s="253"/>
      <c r="AQ49" s="248" t="s">
        <v>5741</v>
      </c>
      <c r="AR49" s="249"/>
      <c r="AS49" s="249"/>
      <c r="AT49" s="249"/>
      <c r="AU49" s="250" t="str">
        <f>'19．入力変換'!F196</f>
        <v/>
      </c>
      <c r="AV49" s="250"/>
      <c r="AW49" s="250"/>
      <c r="AX49" s="250"/>
      <c r="AY49" s="250" t="str">
        <f>'19．入力変換'!G196</f>
        <v/>
      </c>
      <c r="AZ49" s="250"/>
      <c r="BA49" s="250"/>
      <c r="BB49" s="250"/>
      <c r="BC49" s="304" t="s">
        <v>5742</v>
      </c>
      <c r="BD49" s="304"/>
      <c r="BE49" s="304"/>
      <c r="BF49" s="305"/>
      <c r="BG49" s="306" t="str">
        <f>'19．入力変換'!F199</f>
        <v/>
      </c>
      <c r="BH49" s="251"/>
      <c r="BI49" s="251"/>
      <c r="BJ49" s="252"/>
      <c r="BK49" s="251" t="str">
        <f>'19．入力変換'!G199</f>
        <v/>
      </c>
      <c r="BL49" s="251"/>
      <c r="BM49" s="251"/>
      <c r="BN49" s="252"/>
      <c r="BO49" s="251" t="str">
        <f>'19．入力変換'!H199</f>
        <v/>
      </c>
      <c r="BP49" s="251"/>
      <c r="BQ49" s="251"/>
      <c r="BR49" s="252"/>
      <c r="BS49" s="251" t="str">
        <f>'19．入力変換'!I199</f>
        <v/>
      </c>
      <c r="BT49" s="251"/>
      <c r="BU49" s="251"/>
      <c r="BV49" s="252"/>
      <c r="BW49" s="251" t="str">
        <f>'19．入力変換'!J199</f>
        <v/>
      </c>
      <c r="BX49" s="251"/>
      <c r="BY49" s="251"/>
      <c r="BZ49" s="252"/>
      <c r="CA49" s="251" t="str">
        <f>'19．入力変換'!K199</f>
        <v/>
      </c>
      <c r="CB49" s="251"/>
      <c r="CC49" s="251"/>
      <c r="CD49" s="253"/>
    </row>
    <row r="50" spans="11:82" s="100" customFormat="1" ht="16.899999999999999" customHeight="1" x14ac:dyDescent="0.2"/>
  </sheetData>
  <mergeCells count="527">
    <mergeCell ref="DC3:DF3"/>
    <mergeCell ref="DG3:DJ3"/>
    <mergeCell ref="DK3:DN3"/>
    <mergeCell ref="BA37:BC37"/>
    <mergeCell ref="BD37:BF37"/>
    <mergeCell ref="BG37:BI37"/>
    <mergeCell ref="DO37:DQ37"/>
    <mergeCell ref="DR37:DT37"/>
    <mergeCell ref="DO35:DQ35"/>
    <mergeCell ref="DR35:DT35"/>
    <mergeCell ref="BJ36:BL36"/>
    <mergeCell ref="BM36:BO36"/>
    <mergeCell ref="BP36:BR36"/>
    <mergeCell ref="BS36:CA36"/>
    <mergeCell ref="CB36:CD36"/>
    <mergeCell ref="CE36:CG36"/>
    <mergeCell ref="CH36:CJ36"/>
    <mergeCell ref="DR36:DT36"/>
    <mergeCell ref="DF36:DH36"/>
    <mergeCell ref="DI36:DK36"/>
    <mergeCell ref="CY16:DB16"/>
    <mergeCell ref="BW20:BZ20"/>
    <mergeCell ref="CA20:CD20"/>
    <mergeCell ref="DL36:DN36"/>
    <mergeCell ref="DL38:DT38"/>
    <mergeCell ref="CZ38:DE38"/>
    <mergeCell ref="CT38:CY38"/>
    <mergeCell ref="CN38:CS38"/>
    <mergeCell ref="CH38:CM38"/>
    <mergeCell ref="BS38:CG38"/>
    <mergeCell ref="CQ37:CS37"/>
    <mergeCell ref="CT37:CV37"/>
    <mergeCell ref="CW37:CY37"/>
    <mergeCell ref="CZ37:DB37"/>
    <mergeCell ref="DC37:DE37"/>
    <mergeCell ref="CB37:CD37"/>
    <mergeCell ref="CE37:CG37"/>
    <mergeCell ref="CH37:CJ37"/>
    <mergeCell ref="CK37:CM37"/>
    <mergeCell ref="CN37:CP37"/>
    <mergeCell ref="DF37:DH37"/>
    <mergeCell ref="DI37:DK37"/>
    <mergeCell ref="DL37:DN37"/>
    <mergeCell ref="DO36:DQ36"/>
    <mergeCell ref="DK19:DN19"/>
    <mergeCell ref="DK20:DN20"/>
    <mergeCell ref="DK24:DN24"/>
    <mergeCell ref="DK25:DN25"/>
    <mergeCell ref="DK28:DN28"/>
    <mergeCell ref="DK29:DN29"/>
    <mergeCell ref="BC23:BL23"/>
    <mergeCell ref="BW23:CG23"/>
    <mergeCell ref="CP23:CZ23"/>
    <mergeCell ref="BC27:BL27"/>
    <mergeCell ref="BW27:CG27"/>
    <mergeCell ref="CP27:CZ27"/>
    <mergeCell ref="DC19:DF19"/>
    <mergeCell ref="DG19:DJ19"/>
    <mergeCell ref="CY20:DB20"/>
    <mergeCell ref="DC20:DF20"/>
    <mergeCell ref="DG20:DJ20"/>
    <mergeCell ref="CI20:CL20"/>
    <mergeCell ref="CM20:CP20"/>
    <mergeCell ref="BA36:BC36"/>
    <mergeCell ref="BD36:BF36"/>
    <mergeCell ref="BG36:BI36"/>
    <mergeCell ref="CE20:CH20"/>
    <mergeCell ref="S16:V16"/>
    <mergeCell ref="W16:Z16"/>
    <mergeCell ref="AE16:AH16"/>
    <mergeCell ref="O15:R15"/>
    <mergeCell ref="S15:V15"/>
    <mergeCell ref="W15:Z15"/>
    <mergeCell ref="AA15:AC15"/>
    <mergeCell ref="K20:AH20"/>
    <mergeCell ref="AI20:AL20"/>
    <mergeCell ref="O16:R16"/>
    <mergeCell ref="CQ20:CT20"/>
    <mergeCell ref="CU20:CX20"/>
    <mergeCell ref="CM21:CP21"/>
    <mergeCell ref="CU19:CX19"/>
    <mergeCell ref="BG15:BJ15"/>
    <mergeCell ref="CY19:DB19"/>
    <mergeCell ref="CQ19:CT19"/>
    <mergeCell ref="AG9:BG10"/>
    <mergeCell ref="CE16:CH16"/>
    <mergeCell ref="CM16:CP16"/>
    <mergeCell ref="BY11:CJ11"/>
    <mergeCell ref="CK11:CM11"/>
    <mergeCell ref="CI19:CL19"/>
    <mergeCell ref="CM19:CP19"/>
    <mergeCell ref="CA19:CD19"/>
    <mergeCell ref="CE19:CH19"/>
    <mergeCell ref="AQ20:AT20"/>
    <mergeCell ref="AU20:AX20"/>
    <mergeCell ref="AY20:BB20"/>
    <mergeCell ref="BW21:BZ21"/>
    <mergeCell ref="CA21:CL21"/>
    <mergeCell ref="CU16:CX16"/>
    <mergeCell ref="CQ21:CX21"/>
    <mergeCell ref="E19:H19"/>
    <mergeCell ref="K19:AH19"/>
    <mergeCell ref="AI19:AL19"/>
    <mergeCell ref="AM19:AP19"/>
    <mergeCell ref="AQ19:AT19"/>
    <mergeCell ref="AU19:AX19"/>
    <mergeCell ref="BJ11:BL11"/>
    <mergeCell ref="BV11:BX11"/>
    <mergeCell ref="BM11:BU11"/>
    <mergeCell ref="AU16:AX16"/>
    <mergeCell ref="AY16:BB16"/>
    <mergeCell ref="BW19:BZ19"/>
    <mergeCell ref="AY19:BB19"/>
    <mergeCell ref="BC19:BF19"/>
    <mergeCell ref="BG19:BJ19"/>
    <mergeCell ref="BK19:BN19"/>
    <mergeCell ref="BG16:BJ16"/>
    <mergeCell ref="BK16:BN16"/>
    <mergeCell ref="BK12:DT13"/>
    <mergeCell ref="AQ15:AT15"/>
    <mergeCell ref="AU15:AX15"/>
    <mergeCell ref="AY15:BB15"/>
    <mergeCell ref="BC15:BF15"/>
    <mergeCell ref="K16:N16"/>
    <mergeCell ref="BG22:BJ22"/>
    <mergeCell ref="BG21:BJ21"/>
    <mergeCell ref="BC21:BF21"/>
    <mergeCell ref="BC22:BF22"/>
    <mergeCell ref="BG25:BJ25"/>
    <mergeCell ref="BK25:BN25"/>
    <mergeCell ref="AE8:AP8"/>
    <mergeCell ref="BO19:BR19"/>
    <mergeCell ref="BS19:BV19"/>
    <mergeCell ref="AS11:BH11"/>
    <mergeCell ref="AJ11:AQ11"/>
    <mergeCell ref="BK21:BN21"/>
    <mergeCell ref="BS20:BV20"/>
    <mergeCell ref="BO21:BR21"/>
    <mergeCell ref="BS21:BV21"/>
    <mergeCell ref="BC20:BF20"/>
    <mergeCell ref="BG20:BJ20"/>
    <mergeCell ref="BK20:BN20"/>
    <mergeCell ref="BO20:BR20"/>
    <mergeCell ref="AM20:AP20"/>
    <mergeCell ref="BK14:DT14"/>
    <mergeCell ref="CE25:CH25"/>
    <mergeCell ref="K23:AH23"/>
    <mergeCell ref="AI23:AL23"/>
    <mergeCell ref="AM23:AP23"/>
    <mergeCell ref="AQ23:AT23"/>
    <mergeCell ref="AU23:AX23"/>
    <mergeCell ref="AY23:BB23"/>
    <mergeCell ref="K21:AH21"/>
    <mergeCell ref="AI21:AL21"/>
    <mergeCell ref="AM21:AP21"/>
    <mergeCell ref="AQ21:AT21"/>
    <mergeCell ref="AU21:AX21"/>
    <mergeCell ref="AY21:BB21"/>
    <mergeCell ref="K22:AH22"/>
    <mergeCell ref="AI22:AL22"/>
    <mergeCell ref="AM22:AP22"/>
    <mergeCell ref="AQ22:AT22"/>
    <mergeCell ref="AU22:AX22"/>
    <mergeCell ref="AY22:BB22"/>
    <mergeCell ref="BK22:BN22"/>
    <mergeCell ref="BG24:BJ24"/>
    <mergeCell ref="BK24:BN24"/>
    <mergeCell ref="AU25:AX25"/>
    <mergeCell ref="AY25:BB25"/>
    <mergeCell ref="CE26:CH26"/>
    <mergeCell ref="DG24:DJ24"/>
    <mergeCell ref="BO24:BR24"/>
    <mergeCell ref="BS24:BV24"/>
    <mergeCell ref="BW24:BZ24"/>
    <mergeCell ref="CA24:CD24"/>
    <mergeCell ref="CE24:CH24"/>
    <mergeCell ref="CI24:CL24"/>
    <mergeCell ref="BO25:BR25"/>
    <mergeCell ref="BS25:BV25"/>
    <mergeCell ref="BW25:BZ25"/>
    <mergeCell ref="CA25:CD25"/>
    <mergeCell ref="DG25:DJ25"/>
    <mergeCell ref="CI25:CL25"/>
    <mergeCell ref="CM25:CP25"/>
    <mergeCell ref="CQ25:CT25"/>
    <mergeCell ref="CU25:CX25"/>
    <mergeCell ref="CY25:DB25"/>
    <mergeCell ref="CY24:DB24"/>
    <mergeCell ref="DC24:DF24"/>
    <mergeCell ref="CM24:CP24"/>
    <mergeCell ref="CQ24:CT24"/>
    <mergeCell ref="CU24:CX24"/>
    <mergeCell ref="DC25:DF25"/>
    <mergeCell ref="BS28:BV28"/>
    <mergeCell ref="BW28:BZ28"/>
    <mergeCell ref="CA28:CD28"/>
    <mergeCell ref="CE28:CH28"/>
    <mergeCell ref="CQ29:CT29"/>
    <mergeCell ref="K26:AH26"/>
    <mergeCell ref="AI26:AL26"/>
    <mergeCell ref="AM26:AP26"/>
    <mergeCell ref="AQ26:AT26"/>
    <mergeCell ref="AU26:AX26"/>
    <mergeCell ref="AY26:BB26"/>
    <mergeCell ref="BC26:BF26"/>
    <mergeCell ref="BG26:BJ26"/>
    <mergeCell ref="K27:AH27"/>
    <mergeCell ref="AI27:AL27"/>
    <mergeCell ref="AM27:AP27"/>
    <mergeCell ref="AQ27:AT27"/>
    <mergeCell ref="AU27:AX27"/>
    <mergeCell ref="AY27:BB27"/>
    <mergeCell ref="BK26:BN26"/>
    <mergeCell ref="BO26:BR26"/>
    <mergeCell ref="BS26:BV26"/>
    <mergeCell ref="BW26:BZ26"/>
    <mergeCell ref="CA26:CD26"/>
    <mergeCell ref="CK36:CM36"/>
    <mergeCell ref="CN36:CP36"/>
    <mergeCell ref="CQ36:CS36"/>
    <mergeCell ref="CT36:CV36"/>
    <mergeCell ref="CW36:CY36"/>
    <mergeCell ref="DG28:DJ28"/>
    <mergeCell ref="AI29:AL29"/>
    <mergeCell ref="AM29:AP29"/>
    <mergeCell ref="AQ29:AT29"/>
    <mergeCell ref="AU29:AX29"/>
    <mergeCell ref="AY29:BB29"/>
    <mergeCell ref="BC29:BF29"/>
    <mergeCell ref="BG29:BJ29"/>
    <mergeCell ref="BK29:BN29"/>
    <mergeCell ref="BO29:BR29"/>
    <mergeCell ref="CI28:CL28"/>
    <mergeCell ref="CM28:CP28"/>
    <mergeCell ref="CQ28:CT28"/>
    <mergeCell ref="CU28:CX28"/>
    <mergeCell ref="CY28:DB28"/>
    <mergeCell ref="CY29:DB29"/>
    <mergeCell ref="DC28:DF28"/>
    <mergeCell ref="BK28:BN28"/>
    <mergeCell ref="BO28:BR28"/>
    <mergeCell ref="CZ35:DB35"/>
    <mergeCell ref="BP35:BR35"/>
    <mergeCell ref="BS35:CA35"/>
    <mergeCell ref="CB35:CD35"/>
    <mergeCell ref="CE35:CG35"/>
    <mergeCell ref="CH35:CJ35"/>
    <mergeCell ref="CK35:CM35"/>
    <mergeCell ref="DC36:DE36"/>
    <mergeCell ref="K28:AH29"/>
    <mergeCell ref="AI28:AL28"/>
    <mergeCell ref="AM28:AP28"/>
    <mergeCell ref="AQ28:AT28"/>
    <mergeCell ref="AU28:AX28"/>
    <mergeCell ref="AY28:BB28"/>
    <mergeCell ref="BC28:BF28"/>
    <mergeCell ref="BG28:BJ28"/>
    <mergeCell ref="K35:AH35"/>
    <mergeCell ref="AI35:AK35"/>
    <mergeCell ref="AL35:AN35"/>
    <mergeCell ref="AO35:AQ35"/>
    <mergeCell ref="AR35:AT35"/>
    <mergeCell ref="AU35:AW35"/>
    <mergeCell ref="AX35:AZ35"/>
    <mergeCell ref="BA35:BC35"/>
    <mergeCell ref="CU29:CX29"/>
    <mergeCell ref="DC29:DF29"/>
    <mergeCell ref="BS41:CG41"/>
    <mergeCell ref="BM35:BO35"/>
    <mergeCell ref="BJ37:BL37"/>
    <mergeCell ref="BM37:BO37"/>
    <mergeCell ref="BP37:BR37"/>
    <mergeCell ref="BS37:CA37"/>
    <mergeCell ref="BS29:BV29"/>
    <mergeCell ref="BW29:BZ29"/>
    <mergeCell ref="CA29:CD29"/>
    <mergeCell ref="CE29:CH29"/>
    <mergeCell ref="CI29:CL29"/>
    <mergeCell ref="CM29:CP29"/>
    <mergeCell ref="BP34:BR34"/>
    <mergeCell ref="BS34:CA34"/>
    <mergeCell ref="CB34:CD34"/>
    <mergeCell ref="CE34:CG34"/>
    <mergeCell ref="CH34:CJ34"/>
    <mergeCell ref="CZ36:DB36"/>
    <mergeCell ref="CN35:CP35"/>
    <mergeCell ref="CQ35:CS35"/>
    <mergeCell ref="CT35:CV35"/>
    <mergeCell ref="CW35:CY35"/>
    <mergeCell ref="DC47:DF47"/>
    <mergeCell ref="DG47:DJ47"/>
    <mergeCell ref="E44:H44"/>
    <mergeCell ref="K44:AH44"/>
    <mergeCell ref="K40:AX40"/>
    <mergeCell ref="E41:H41"/>
    <mergeCell ref="K41:AH41"/>
    <mergeCell ref="K43:AI43"/>
    <mergeCell ref="AI44:AK44"/>
    <mergeCell ref="AL44:AN44"/>
    <mergeCell ref="AO44:AQ44"/>
    <mergeCell ref="AR44:AT44"/>
    <mergeCell ref="AU44:AW44"/>
    <mergeCell ref="AX44:AZ44"/>
    <mergeCell ref="BA44:BC44"/>
    <mergeCell ref="BD44:BF44"/>
    <mergeCell ref="CE47:CH47"/>
    <mergeCell ref="K46:BI46"/>
    <mergeCell ref="E47:H47"/>
    <mergeCell ref="K47:AH48"/>
    <mergeCell ref="AI47:AL47"/>
    <mergeCell ref="AM47:AP47"/>
    <mergeCell ref="AQ47:AT47"/>
    <mergeCell ref="CU48:CX48"/>
    <mergeCell ref="CT41:CV41"/>
    <mergeCell ref="CW41:CY41"/>
    <mergeCell ref="CZ41:DB41"/>
    <mergeCell ref="CA47:CD47"/>
    <mergeCell ref="CH44:CJ44"/>
    <mergeCell ref="CI47:CL47"/>
    <mergeCell ref="CY48:DB48"/>
    <mergeCell ref="BO48:BR48"/>
    <mergeCell ref="BS48:BV48"/>
    <mergeCell ref="BW48:BZ48"/>
    <mergeCell ref="CA48:CD48"/>
    <mergeCell ref="CE48:CH48"/>
    <mergeCell ref="CI48:CL48"/>
    <mergeCell ref="CM48:CP48"/>
    <mergeCell ref="CQ48:CT48"/>
    <mergeCell ref="BO47:BR47"/>
    <mergeCell ref="BS47:BV47"/>
    <mergeCell ref="BW47:BZ47"/>
    <mergeCell ref="CM47:CP47"/>
    <mergeCell ref="CQ47:CT47"/>
    <mergeCell ref="CU47:CX47"/>
    <mergeCell ref="CY47:DB47"/>
    <mergeCell ref="BG47:BJ47"/>
    <mergeCell ref="BK47:BN47"/>
    <mergeCell ref="BG33:BI33"/>
    <mergeCell ref="BJ33:BL33"/>
    <mergeCell ref="BO49:BR49"/>
    <mergeCell ref="AI48:AL48"/>
    <mergeCell ref="AM48:AP48"/>
    <mergeCell ref="AQ48:AT48"/>
    <mergeCell ref="AU48:AX48"/>
    <mergeCell ref="AY48:BB48"/>
    <mergeCell ref="BC48:BF48"/>
    <mergeCell ref="BG48:BJ48"/>
    <mergeCell ref="BK48:BN48"/>
    <mergeCell ref="AI34:AK34"/>
    <mergeCell ref="AL34:AN34"/>
    <mergeCell ref="AO34:AQ34"/>
    <mergeCell ref="AR34:AT34"/>
    <mergeCell ref="AU34:AW34"/>
    <mergeCell ref="AX34:AZ34"/>
    <mergeCell ref="BA34:BC34"/>
    <mergeCell ref="BD34:BF34"/>
    <mergeCell ref="BG34:BI34"/>
    <mergeCell ref="BD35:BF35"/>
    <mergeCell ref="BJ34:BL34"/>
    <mergeCell ref="BM34:BO34"/>
    <mergeCell ref="AL37:AN37"/>
    <mergeCell ref="AX37:AZ37"/>
    <mergeCell ref="AI37:AK37"/>
    <mergeCell ref="BG35:BI35"/>
    <mergeCell ref="BJ35:BL35"/>
    <mergeCell ref="K49:AH49"/>
    <mergeCell ref="AI49:AL49"/>
    <mergeCell ref="AM49:AP49"/>
    <mergeCell ref="AY49:BB49"/>
    <mergeCell ref="BC49:BF49"/>
    <mergeCell ref="BG49:BJ49"/>
    <mergeCell ref="BK49:BN49"/>
    <mergeCell ref="AU47:AX47"/>
    <mergeCell ref="AY47:BB47"/>
    <mergeCell ref="BC47:BF47"/>
    <mergeCell ref="K37:AH37"/>
    <mergeCell ref="K36:AH36"/>
    <mergeCell ref="AI36:AK36"/>
    <mergeCell ref="AL36:AN36"/>
    <mergeCell ref="AO36:AQ36"/>
    <mergeCell ref="AR36:AT36"/>
    <mergeCell ref="AU36:AW36"/>
    <mergeCell ref="AX36:AZ36"/>
    <mergeCell ref="AI41:AK41"/>
    <mergeCell ref="AO37:AQ37"/>
    <mergeCell ref="K24:AH25"/>
    <mergeCell ref="AI24:AL24"/>
    <mergeCell ref="AM24:AP24"/>
    <mergeCell ref="AQ24:AT24"/>
    <mergeCell ref="AU24:AX24"/>
    <mergeCell ref="AY24:BB24"/>
    <mergeCell ref="K34:AH34"/>
    <mergeCell ref="K33:AH33"/>
    <mergeCell ref="AL33:AN33"/>
    <mergeCell ref="AO33:AQ33"/>
    <mergeCell ref="AR33:AT33"/>
    <mergeCell ref="AU33:AW33"/>
    <mergeCell ref="AX33:AZ33"/>
    <mergeCell ref="BA33:BC33"/>
    <mergeCell ref="AR32:AT32"/>
    <mergeCell ref="AU32:AW32"/>
    <mergeCell ref="AI25:AL25"/>
    <mergeCell ref="AM25:AP25"/>
    <mergeCell ref="AQ25:AT25"/>
    <mergeCell ref="BC25:BF25"/>
    <mergeCell ref="BC24:BF24"/>
    <mergeCell ref="AI33:AK33"/>
    <mergeCell ref="BD33:BF33"/>
    <mergeCell ref="A4:DT4"/>
    <mergeCell ref="AT8:AY8"/>
    <mergeCell ref="AZ8:BB8"/>
    <mergeCell ref="BC8:BH8"/>
    <mergeCell ref="AQ8:AS8"/>
    <mergeCell ref="BI8:BK8"/>
    <mergeCell ref="AA16:AD16"/>
    <mergeCell ref="AS12:AU13"/>
    <mergeCell ref="AS14:AU14"/>
    <mergeCell ref="BF12:BH13"/>
    <mergeCell ref="BF14:BH14"/>
    <mergeCell ref="AQ16:AT16"/>
    <mergeCell ref="CQ16:CT16"/>
    <mergeCell ref="AM16:AP16"/>
    <mergeCell ref="BS16:BV16"/>
    <mergeCell ref="CA16:CD16"/>
    <mergeCell ref="DC16:DF16"/>
    <mergeCell ref="AH7:DT7"/>
    <mergeCell ref="BB5:BS6"/>
    <mergeCell ref="BW16:BZ16"/>
    <mergeCell ref="CI16:CL16"/>
    <mergeCell ref="BC16:BF16"/>
    <mergeCell ref="DG16:DJ16"/>
    <mergeCell ref="E32:H32"/>
    <mergeCell ref="K32:AH32"/>
    <mergeCell ref="DG29:DJ29"/>
    <mergeCell ref="K31:AL31"/>
    <mergeCell ref="CN33:CP33"/>
    <mergeCell ref="CQ33:CS33"/>
    <mergeCell ref="CT33:CV33"/>
    <mergeCell ref="CW33:CY33"/>
    <mergeCell ref="CZ33:DB33"/>
    <mergeCell ref="DC33:DE33"/>
    <mergeCell ref="DF33:DH33"/>
    <mergeCell ref="DI33:DK33"/>
    <mergeCell ref="BS33:CA33"/>
    <mergeCell ref="AX32:AZ32"/>
    <mergeCell ref="BA32:BC32"/>
    <mergeCell ref="BD32:BF32"/>
    <mergeCell ref="BG32:BI32"/>
    <mergeCell ref="BJ32:BL32"/>
    <mergeCell ref="BM32:BO32"/>
    <mergeCell ref="BP32:BR32"/>
    <mergeCell ref="CB32:CD32"/>
    <mergeCell ref="AI32:AK32"/>
    <mergeCell ref="AL32:AN32"/>
    <mergeCell ref="AO32:AQ32"/>
    <mergeCell ref="DO33:DQ33"/>
    <mergeCell ref="DR33:DT33"/>
    <mergeCell ref="DL34:DN34"/>
    <mergeCell ref="DO34:DQ34"/>
    <mergeCell ref="DR34:DT34"/>
    <mergeCell ref="CH32:CJ32"/>
    <mergeCell ref="CK32:CM32"/>
    <mergeCell ref="CN32:CP32"/>
    <mergeCell ref="CQ32:CS32"/>
    <mergeCell ref="CT32:CV32"/>
    <mergeCell ref="CW32:CY32"/>
    <mergeCell ref="CZ32:DB32"/>
    <mergeCell ref="DC32:DE32"/>
    <mergeCell ref="DF32:DH32"/>
    <mergeCell ref="DO32:DQ32"/>
    <mergeCell ref="DR32:DT32"/>
    <mergeCell ref="CN34:CP34"/>
    <mergeCell ref="CQ34:CS34"/>
    <mergeCell ref="CT34:CV34"/>
    <mergeCell ref="CW34:CY34"/>
    <mergeCell ref="CZ34:DB34"/>
    <mergeCell ref="DC34:DE34"/>
    <mergeCell ref="DF34:DH34"/>
    <mergeCell ref="DI34:DK34"/>
    <mergeCell ref="DL32:DN32"/>
    <mergeCell ref="DL33:DN33"/>
    <mergeCell ref="DI32:DK32"/>
    <mergeCell ref="DF41:DH41"/>
    <mergeCell ref="DI41:DK41"/>
    <mergeCell ref="DL41:DN41"/>
    <mergeCell ref="BM33:BO33"/>
    <mergeCell ref="BP33:BR33"/>
    <mergeCell ref="CB33:CD33"/>
    <mergeCell ref="CE33:CG33"/>
    <mergeCell ref="CH33:CJ33"/>
    <mergeCell ref="CK33:CM33"/>
    <mergeCell ref="CK34:CM34"/>
    <mergeCell ref="DC35:DE35"/>
    <mergeCell ref="DF35:DH35"/>
    <mergeCell ref="DI35:DK35"/>
    <mergeCell ref="DL35:DN35"/>
    <mergeCell ref="DF38:DK38"/>
    <mergeCell ref="CE32:CG32"/>
    <mergeCell ref="BS32:CA32"/>
    <mergeCell ref="CH41:CJ41"/>
    <mergeCell ref="CK41:CM41"/>
    <mergeCell ref="CN41:CP41"/>
    <mergeCell ref="CQ41:CS41"/>
    <mergeCell ref="AR37:AT37"/>
    <mergeCell ref="AU37:AW37"/>
    <mergeCell ref="CY21:DF21"/>
    <mergeCell ref="DC41:DE41"/>
    <mergeCell ref="DI44:DK44"/>
    <mergeCell ref="DL44:DN44"/>
    <mergeCell ref="AQ49:AT49"/>
    <mergeCell ref="AU49:AX49"/>
    <mergeCell ref="BW49:BZ49"/>
    <mergeCell ref="CA49:CD49"/>
    <mergeCell ref="DK47:DN47"/>
    <mergeCell ref="DK48:DN48"/>
    <mergeCell ref="BS44:CG44"/>
    <mergeCell ref="CK44:CM44"/>
    <mergeCell ref="CN44:CP44"/>
    <mergeCell ref="CQ44:CS44"/>
    <mergeCell ref="CT44:CV44"/>
    <mergeCell ref="CW44:CY44"/>
    <mergeCell ref="CZ44:DB44"/>
    <mergeCell ref="DC44:DE44"/>
    <mergeCell ref="DF44:DH44"/>
    <mergeCell ref="BS49:BV49"/>
    <mergeCell ref="DC48:DF48"/>
    <mergeCell ref="DG48:DJ48"/>
  </mergeCells>
  <phoneticPr fontId="5"/>
  <printOptions horizontalCentered="1"/>
  <pageMargins left="0.39370078740157483" right="0.39370078740157483" top="0.78740157480314965" bottom="0.78740157480314965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AC256-455E-4D57-BCEC-9336AA9EA0F8}">
  <sheetPr>
    <tabColor theme="8" tint="0.59999389629810485"/>
  </sheetPr>
  <dimension ref="A2:FU48"/>
  <sheetViews>
    <sheetView showWhiteSpace="0" view="pageBreakPreview" zoomScaleNormal="100" zoomScaleSheetLayoutView="100" workbookViewId="0">
      <selection activeCell="NB8" sqref="NB8"/>
    </sheetView>
  </sheetViews>
  <sheetFormatPr defaultColWidth="0.453125" defaultRowHeight="13.15" customHeight="1" x14ac:dyDescent="0.2"/>
  <cols>
    <col min="1" max="16384" width="0.453125" style="38"/>
  </cols>
  <sheetData>
    <row r="2" spans="1:177" ht="13.15" customHeight="1" x14ac:dyDescent="0.2">
      <c r="A2" s="78" t="s">
        <v>5746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77" ht="13.15" customHeight="1" x14ac:dyDescent="0.2">
      <c r="FR3" s="159" t="s">
        <v>5668</v>
      </c>
    </row>
    <row r="4" spans="1:177" ht="28.15" customHeight="1" x14ac:dyDescent="0.2">
      <c r="A4" s="331" t="s">
        <v>5747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1"/>
      <c r="X4" s="331"/>
      <c r="Y4" s="331"/>
      <c r="Z4" s="331"/>
      <c r="AA4" s="331"/>
      <c r="AB4" s="331"/>
      <c r="AC4" s="331"/>
      <c r="AD4" s="331"/>
      <c r="AE4" s="331"/>
      <c r="AF4" s="331"/>
      <c r="AG4" s="331"/>
      <c r="AH4" s="331"/>
      <c r="AI4" s="331"/>
      <c r="AJ4" s="331"/>
      <c r="AK4" s="331"/>
      <c r="AL4" s="331"/>
      <c r="AM4" s="331"/>
      <c r="AN4" s="331"/>
      <c r="AO4" s="331"/>
      <c r="AP4" s="331"/>
      <c r="AQ4" s="331"/>
      <c r="AR4" s="331"/>
      <c r="AS4" s="331"/>
      <c r="AT4" s="331"/>
      <c r="AU4" s="331"/>
      <c r="AV4" s="331"/>
      <c r="AW4" s="331"/>
      <c r="AX4" s="331"/>
      <c r="AY4" s="331"/>
      <c r="AZ4" s="331"/>
      <c r="BA4" s="331"/>
      <c r="BB4" s="331"/>
      <c r="BC4" s="331"/>
      <c r="BD4" s="331"/>
      <c r="BE4" s="331"/>
      <c r="BF4" s="331"/>
      <c r="BG4" s="331"/>
      <c r="BH4" s="331"/>
      <c r="BI4" s="331"/>
      <c r="BJ4" s="331"/>
      <c r="BK4" s="331"/>
      <c r="BL4" s="331"/>
      <c r="BM4" s="331"/>
      <c r="BN4" s="331"/>
      <c r="BO4" s="331"/>
      <c r="BP4" s="331"/>
      <c r="BQ4" s="331"/>
      <c r="BR4" s="331"/>
      <c r="BS4" s="331"/>
      <c r="BT4" s="331"/>
      <c r="BU4" s="331"/>
      <c r="BV4" s="331"/>
      <c r="BW4" s="331"/>
      <c r="BX4" s="331"/>
      <c r="BY4" s="331"/>
      <c r="BZ4" s="331"/>
      <c r="CA4" s="331"/>
      <c r="CB4" s="331"/>
      <c r="CC4" s="331"/>
      <c r="CD4" s="331"/>
      <c r="CE4" s="331"/>
      <c r="CF4" s="331"/>
      <c r="CG4" s="331"/>
      <c r="CH4" s="331"/>
      <c r="CI4" s="331"/>
      <c r="CJ4" s="331"/>
      <c r="CK4" s="331"/>
      <c r="CL4" s="331"/>
      <c r="CM4" s="331"/>
      <c r="CN4" s="331"/>
      <c r="CO4" s="331"/>
      <c r="CP4" s="331"/>
      <c r="CQ4" s="331"/>
      <c r="CR4" s="331"/>
      <c r="CS4" s="331"/>
      <c r="CT4" s="331"/>
      <c r="CU4" s="331"/>
      <c r="CV4" s="331"/>
      <c r="CW4" s="331"/>
      <c r="CX4" s="331"/>
      <c r="CY4" s="331"/>
      <c r="CZ4" s="331"/>
      <c r="DA4" s="331"/>
      <c r="DB4" s="331"/>
      <c r="DC4" s="331"/>
      <c r="DD4" s="331"/>
      <c r="DE4" s="331"/>
      <c r="DF4" s="331"/>
      <c r="DG4" s="331"/>
      <c r="DH4" s="331"/>
      <c r="DI4" s="331"/>
      <c r="DJ4" s="331"/>
      <c r="DK4" s="331"/>
      <c r="DL4" s="331"/>
      <c r="DM4" s="331"/>
      <c r="DN4" s="331"/>
      <c r="DO4" s="331"/>
      <c r="DP4" s="331"/>
      <c r="DQ4" s="331"/>
      <c r="DR4" s="331"/>
      <c r="DS4" s="331"/>
      <c r="DT4" s="331"/>
      <c r="DU4" s="331"/>
      <c r="DV4" s="331"/>
      <c r="DW4" s="331"/>
      <c r="DX4" s="331"/>
      <c r="DY4" s="331"/>
      <c r="DZ4" s="331"/>
      <c r="EA4" s="331"/>
      <c r="EB4" s="331"/>
      <c r="EC4" s="331"/>
      <c r="ED4" s="331"/>
      <c r="EE4" s="331"/>
      <c r="EF4" s="331"/>
      <c r="EG4" s="331"/>
      <c r="EH4" s="331"/>
      <c r="EI4" s="331"/>
      <c r="EJ4" s="331"/>
      <c r="EK4" s="331"/>
      <c r="EL4" s="331"/>
      <c r="EM4" s="331"/>
      <c r="EN4" s="331"/>
      <c r="EO4" s="331"/>
      <c r="EP4" s="331"/>
      <c r="EQ4" s="331"/>
      <c r="ER4" s="331"/>
      <c r="ES4" s="331"/>
      <c r="ET4" s="331"/>
      <c r="EU4" s="331"/>
      <c r="EV4" s="331"/>
      <c r="EW4" s="331"/>
      <c r="EX4" s="331"/>
      <c r="EY4" s="331"/>
      <c r="EZ4" s="331"/>
      <c r="FA4" s="331"/>
      <c r="FB4" s="331"/>
      <c r="FC4" s="331"/>
      <c r="FD4" s="331"/>
      <c r="FE4" s="331"/>
      <c r="FF4" s="331"/>
      <c r="FG4" s="331"/>
      <c r="FH4" s="331"/>
      <c r="FI4" s="331"/>
      <c r="FJ4" s="331"/>
      <c r="FK4" s="331"/>
      <c r="FL4" s="331"/>
      <c r="FM4" s="331"/>
      <c r="FN4" s="331"/>
      <c r="FO4" s="331"/>
      <c r="FP4" s="331"/>
      <c r="FQ4" s="331"/>
      <c r="FR4" s="331"/>
    </row>
    <row r="5" spans="1:177" ht="13.15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07"/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7"/>
      <c r="FP5" s="107"/>
      <c r="FQ5" s="107"/>
      <c r="FR5" s="107"/>
    </row>
    <row r="6" spans="1:177" ht="13.15" customHeight="1" x14ac:dyDescent="0.2">
      <c r="A6" s="162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  <c r="BG6" s="163"/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3"/>
      <c r="BS6" s="163"/>
      <c r="BT6" s="163"/>
      <c r="BU6" s="163"/>
      <c r="BV6" s="163"/>
      <c r="BW6" s="163"/>
      <c r="BX6" s="163"/>
      <c r="BY6" s="163"/>
      <c r="BZ6" s="163"/>
      <c r="CA6" s="163"/>
      <c r="CB6" s="163"/>
      <c r="CC6" s="163"/>
      <c r="CD6" s="163"/>
      <c r="CE6" s="163"/>
      <c r="CF6" s="163"/>
      <c r="CG6" s="163"/>
      <c r="CH6" s="163"/>
      <c r="CI6" s="163"/>
      <c r="CJ6" s="163"/>
      <c r="CK6" s="163"/>
      <c r="CL6" s="163"/>
      <c r="CM6" s="163"/>
      <c r="CN6" s="163"/>
      <c r="CO6" s="163"/>
      <c r="CP6" s="163"/>
      <c r="CQ6" s="163"/>
      <c r="CR6" s="163"/>
      <c r="CS6" s="163"/>
      <c r="CT6" s="163"/>
      <c r="CU6" s="163"/>
      <c r="CV6" s="163"/>
      <c r="CW6" s="163"/>
      <c r="CX6" s="163"/>
      <c r="CY6" s="163"/>
      <c r="CZ6" s="163"/>
      <c r="DA6" s="163"/>
      <c r="DB6" s="163"/>
      <c r="DC6" s="163"/>
      <c r="DD6" s="163"/>
      <c r="DE6" s="163"/>
      <c r="DF6" s="163"/>
      <c r="DG6" s="163"/>
      <c r="DH6" s="163"/>
      <c r="DI6" s="163"/>
      <c r="DJ6" s="163"/>
      <c r="DK6" s="163"/>
      <c r="DL6" s="163"/>
      <c r="DM6" s="163"/>
      <c r="DN6" s="163"/>
      <c r="DO6" s="163"/>
      <c r="DP6" s="163"/>
      <c r="DQ6" s="163"/>
      <c r="DR6" s="163"/>
      <c r="DS6" s="163"/>
      <c r="DT6" s="163"/>
      <c r="DU6" s="163"/>
      <c r="DV6" s="163"/>
      <c r="DW6" s="163"/>
      <c r="DX6" s="163"/>
      <c r="DY6" s="163"/>
      <c r="DZ6" s="163"/>
      <c r="EA6" s="163"/>
      <c r="EB6" s="163"/>
      <c r="EC6" s="163"/>
      <c r="ED6" s="163"/>
      <c r="EE6" s="163"/>
      <c r="EF6" s="163"/>
      <c r="EG6" s="163"/>
      <c r="EH6" s="163"/>
      <c r="EI6" s="163"/>
      <c r="EJ6" s="163"/>
      <c r="EK6" s="163"/>
      <c r="EL6" s="163"/>
      <c r="EM6" s="163"/>
      <c r="EN6" s="163"/>
      <c r="EO6" s="163"/>
      <c r="EP6" s="163"/>
      <c r="EQ6" s="163"/>
      <c r="ER6" s="163"/>
      <c r="ES6" s="163"/>
      <c r="ET6" s="163"/>
      <c r="EU6" s="163"/>
      <c r="EV6" s="163"/>
      <c r="EW6" s="163"/>
      <c r="EX6" s="163"/>
      <c r="EY6" s="163"/>
      <c r="EZ6" s="163"/>
      <c r="FA6" s="163"/>
      <c r="FB6" s="163"/>
      <c r="FC6" s="163"/>
      <c r="FD6" s="163"/>
      <c r="FE6" s="163"/>
      <c r="FF6" s="163"/>
      <c r="FG6" s="163"/>
      <c r="FH6" s="163"/>
      <c r="FI6" s="163"/>
      <c r="FJ6" s="163"/>
      <c r="FK6" s="163"/>
      <c r="FL6" s="163"/>
      <c r="FM6" s="163"/>
      <c r="FN6" s="163"/>
      <c r="FO6" s="163"/>
      <c r="FP6" s="163"/>
      <c r="FQ6" s="163"/>
      <c r="FR6" s="167"/>
    </row>
    <row r="7" spans="1:177" ht="13.15" customHeight="1" x14ac:dyDescent="0.2">
      <c r="A7" s="164"/>
      <c r="FR7" s="168"/>
    </row>
    <row r="8" spans="1:177" ht="13.15" customHeight="1" x14ac:dyDescent="0.2">
      <c r="A8" s="164"/>
      <c r="FR8" s="168"/>
    </row>
    <row r="9" spans="1:177" ht="20.149999999999999" customHeight="1" x14ac:dyDescent="0.2">
      <c r="A9" s="164"/>
      <c r="O9" s="434" t="s">
        <v>5748</v>
      </c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1"/>
      <c r="CS9" s="161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1"/>
      <c r="DK9" s="161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DW9" s="161"/>
      <c r="DX9" s="161"/>
      <c r="DY9" s="161"/>
      <c r="DZ9" s="161"/>
      <c r="EA9" s="161"/>
      <c r="EB9" s="161"/>
      <c r="EC9" s="161"/>
      <c r="ED9" s="161"/>
      <c r="EE9" s="161"/>
      <c r="EF9" s="161"/>
      <c r="EG9" s="161"/>
      <c r="EH9" s="161"/>
      <c r="EI9" s="161"/>
      <c r="EJ9" s="161"/>
      <c r="EK9" s="161"/>
      <c r="EL9" s="161"/>
      <c r="EM9" s="161"/>
      <c r="EN9" s="161"/>
      <c r="EO9" s="161"/>
      <c r="EP9" s="161"/>
      <c r="EQ9" s="161"/>
      <c r="ER9" s="161"/>
      <c r="ES9" s="161"/>
      <c r="ET9" s="161"/>
      <c r="EU9" s="161"/>
      <c r="EV9" s="161"/>
      <c r="EW9" s="161"/>
      <c r="EX9" s="161"/>
      <c r="EY9" s="161"/>
      <c r="EZ9" s="161"/>
      <c r="FA9" s="161"/>
      <c r="FB9" s="161"/>
      <c r="FC9" s="161"/>
      <c r="FD9" s="161"/>
      <c r="FE9" s="161"/>
      <c r="FF9" s="161"/>
      <c r="FG9" s="161"/>
      <c r="FH9" s="161"/>
      <c r="FI9" s="161"/>
      <c r="FJ9" s="161"/>
      <c r="FK9" s="161"/>
      <c r="FL9" s="161"/>
      <c r="FM9" s="161"/>
      <c r="FN9" s="161"/>
      <c r="FO9" s="161"/>
      <c r="FP9" s="161"/>
      <c r="FQ9" s="161"/>
      <c r="FR9" s="169"/>
      <c r="FS9" s="161"/>
      <c r="FT9" s="161"/>
      <c r="FU9" s="161"/>
    </row>
    <row r="10" spans="1:177" ht="13.15" customHeight="1" x14ac:dyDescent="0.2">
      <c r="A10" s="164"/>
      <c r="S10" s="161"/>
      <c r="FR10" s="168"/>
    </row>
    <row r="11" spans="1:177" ht="20.149999999999999" customHeight="1" x14ac:dyDescent="0.2">
      <c r="A11" s="164"/>
      <c r="K11" s="434" t="s">
        <v>5962</v>
      </c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1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  <c r="EE11" s="161"/>
      <c r="EF11" s="161"/>
      <c r="EG11" s="161"/>
      <c r="EH11" s="161"/>
      <c r="EI11" s="161"/>
      <c r="EJ11" s="161"/>
      <c r="EK11" s="161"/>
      <c r="EL11" s="161"/>
      <c r="EM11" s="161"/>
      <c r="EN11" s="161"/>
      <c r="EO11" s="161"/>
      <c r="EP11" s="161"/>
      <c r="EQ11" s="161"/>
      <c r="ER11" s="161"/>
      <c r="ES11" s="161"/>
      <c r="ET11" s="161"/>
      <c r="EU11" s="161"/>
      <c r="EV11" s="161"/>
      <c r="EW11" s="161"/>
      <c r="EX11" s="161"/>
      <c r="EY11" s="161"/>
      <c r="EZ11" s="161"/>
      <c r="FA11" s="161"/>
      <c r="FB11" s="161"/>
      <c r="FC11" s="161"/>
      <c r="FD11" s="161"/>
      <c r="FE11" s="161"/>
      <c r="FF11" s="161"/>
      <c r="FG11" s="161"/>
      <c r="FH11" s="161"/>
      <c r="FI11" s="161"/>
      <c r="FJ11" s="161"/>
      <c r="FK11" s="161"/>
      <c r="FL11" s="161"/>
      <c r="FM11" s="161"/>
      <c r="FN11" s="161"/>
      <c r="FO11" s="161"/>
      <c r="FP11" s="161"/>
      <c r="FQ11" s="161"/>
      <c r="FR11" s="169"/>
      <c r="FS11" s="161"/>
      <c r="FT11" s="161"/>
      <c r="FU11" s="161"/>
    </row>
    <row r="12" spans="1:177" ht="13.15" customHeight="1" x14ac:dyDescent="0.2">
      <c r="A12" s="164"/>
      <c r="FR12" s="168"/>
    </row>
    <row r="13" spans="1:177" ht="13.15" customHeight="1" x14ac:dyDescent="0.2">
      <c r="A13" s="164"/>
      <c r="FR13" s="168"/>
    </row>
    <row r="14" spans="1:177" ht="13.15" customHeight="1" x14ac:dyDescent="0.2">
      <c r="A14" s="164"/>
      <c r="FR14" s="168"/>
    </row>
    <row r="15" spans="1:177" ht="20.25" customHeight="1" x14ac:dyDescent="0.2">
      <c r="A15" s="164"/>
      <c r="S15" s="260" t="str">
        <f>'19．入力変換'!F4&amp;'19．入力変換'!G4</f>
        <v/>
      </c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0"/>
      <c r="AF15" s="260"/>
      <c r="AG15" s="260"/>
      <c r="AH15" s="260"/>
      <c r="AI15" s="260"/>
      <c r="AJ15" s="260"/>
      <c r="AK15" s="334" t="s">
        <v>5749</v>
      </c>
      <c r="AL15" s="334"/>
      <c r="AM15" s="334"/>
      <c r="AN15" s="334"/>
      <c r="AO15" s="334"/>
      <c r="AP15" s="334"/>
      <c r="AQ15" s="260" t="str">
        <f>'19．入力変換'!H4</f>
        <v/>
      </c>
      <c r="AR15" s="260"/>
      <c r="AS15" s="260"/>
      <c r="AT15" s="260"/>
      <c r="AU15" s="260"/>
      <c r="AV15" s="260"/>
      <c r="AW15" s="260"/>
      <c r="AX15" s="260"/>
      <c r="AY15" s="260"/>
      <c r="AZ15" s="260"/>
      <c r="BA15" s="334" t="s">
        <v>5750</v>
      </c>
      <c r="BB15" s="334"/>
      <c r="BC15" s="334"/>
      <c r="BD15" s="334"/>
      <c r="BE15" s="334"/>
      <c r="BF15" s="260" t="str">
        <f>'19．入力変換'!I4</f>
        <v/>
      </c>
      <c r="BG15" s="260"/>
      <c r="BH15" s="260"/>
      <c r="BI15" s="260"/>
      <c r="BJ15" s="260"/>
      <c r="BK15" s="260"/>
      <c r="BL15" s="260"/>
      <c r="BM15" s="260"/>
      <c r="BN15" s="260"/>
      <c r="BO15" s="260"/>
      <c r="BP15" s="334" t="s">
        <v>5751</v>
      </c>
      <c r="BQ15" s="334"/>
      <c r="BR15" s="334"/>
      <c r="BS15" s="334"/>
      <c r="BT15" s="334"/>
      <c r="FR15" s="168"/>
    </row>
    <row r="16" spans="1:177" ht="13.15" customHeight="1" x14ac:dyDescent="0.2">
      <c r="A16" s="164"/>
      <c r="FR16" s="168"/>
    </row>
    <row r="17" spans="1:174" ht="13.15" customHeight="1" x14ac:dyDescent="0.2">
      <c r="A17" s="164"/>
      <c r="FR17" s="168"/>
    </row>
    <row r="18" spans="1:174" ht="13.15" customHeight="1" x14ac:dyDescent="0.2">
      <c r="A18" s="164"/>
      <c r="FR18" s="168"/>
    </row>
    <row r="19" spans="1:174" ht="13.15" customHeight="1" x14ac:dyDescent="0.2">
      <c r="A19" s="164"/>
      <c r="FR19" s="168"/>
    </row>
    <row r="20" spans="1:174" ht="13.15" customHeight="1" x14ac:dyDescent="0.2">
      <c r="A20" s="164"/>
      <c r="FR20" s="168"/>
    </row>
    <row r="21" spans="1:174" ht="13.15" customHeight="1" x14ac:dyDescent="0.2">
      <c r="A21" s="164"/>
      <c r="FR21" s="168"/>
    </row>
    <row r="22" spans="1:174" ht="13.15" customHeight="1" x14ac:dyDescent="0.2">
      <c r="A22" s="164"/>
      <c r="FR22" s="168"/>
    </row>
    <row r="23" spans="1:174" ht="20.149999999999999" customHeight="1" x14ac:dyDescent="0.2">
      <c r="A23" s="164"/>
      <c r="CI23" s="260" t="s">
        <v>5752</v>
      </c>
      <c r="CJ23" s="260"/>
      <c r="CK23" s="260"/>
      <c r="CL23" s="260"/>
      <c r="CM23" s="260"/>
      <c r="CN23" s="260"/>
      <c r="CQ23" s="260" t="s">
        <v>5753</v>
      </c>
      <c r="CR23" s="260"/>
      <c r="CS23" s="260"/>
      <c r="CT23" s="260"/>
      <c r="CU23" s="260"/>
      <c r="CV23" s="260"/>
      <c r="CY23" s="332" t="str">
        <f>DBCS('19．入力変換'!E10)</f>
        <v/>
      </c>
      <c r="CZ23" s="332"/>
      <c r="DA23" s="332"/>
      <c r="DB23" s="332"/>
      <c r="DC23" s="332"/>
      <c r="DD23" s="332"/>
      <c r="DE23" s="332"/>
      <c r="DF23" s="332"/>
      <c r="DG23" s="332"/>
      <c r="DH23" s="332"/>
      <c r="DI23" s="332"/>
      <c r="DJ23" s="332"/>
      <c r="DK23" s="332"/>
      <c r="DL23" s="332"/>
      <c r="DM23" s="332"/>
      <c r="DN23" s="332"/>
      <c r="DO23" s="332"/>
      <c r="DP23" s="332"/>
      <c r="DQ23" s="332"/>
      <c r="DR23" s="332"/>
      <c r="DS23" s="332"/>
      <c r="DT23" s="332"/>
      <c r="DU23" s="332"/>
      <c r="DV23" s="332"/>
      <c r="DW23" s="332"/>
      <c r="DX23" s="332"/>
      <c r="DY23" s="332"/>
      <c r="DZ23" s="332"/>
      <c r="EA23" s="332"/>
      <c r="EB23" s="332"/>
      <c r="EC23" s="332"/>
      <c r="ED23" s="332"/>
      <c r="EE23" s="332"/>
      <c r="EF23" s="332"/>
      <c r="EG23" s="332"/>
      <c r="EH23" s="332"/>
      <c r="EI23" s="332"/>
      <c r="EJ23" s="332"/>
      <c r="EK23" s="332"/>
      <c r="EL23" s="332"/>
      <c r="EM23" s="332"/>
      <c r="EN23" s="332"/>
      <c r="EO23" s="332"/>
      <c r="EP23" s="332"/>
      <c r="EQ23" s="332"/>
      <c r="ER23" s="332"/>
      <c r="ES23" s="332"/>
      <c r="ET23" s="332"/>
      <c r="EU23" s="332"/>
      <c r="EV23" s="332"/>
      <c r="EW23" s="332"/>
      <c r="EX23" s="332"/>
      <c r="EY23" s="332"/>
      <c r="EZ23" s="332"/>
      <c r="FA23" s="332"/>
      <c r="FB23" s="332"/>
      <c r="FC23" s="332"/>
      <c r="FD23" s="332"/>
      <c r="FE23" s="332"/>
      <c r="FF23" s="332"/>
      <c r="FG23" s="332"/>
      <c r="FH23" s="332"/>
      <c r="FI23" s="332"/>
      <c r="FJ23" s="332"/>
      <c r="FK23" s="332"/>
      <c r="FL23" s="332"/>
      <c r="FM23" s="332"/>
      <c r="FN23" s="332"/>
      <c r="FO23" s="332"/>
      <c r="FP23" s="332"/>
      <c r="FQ23" s="332"/>
      <c r="FR23" s="333"/>
    </row>
    <row r="24" spans="1:174" ht="13.15" customHeight="1" x14ac:dyDescent="0.2">
      <c r="A24" s="164"/>
      <c r="FR24" s="168"/>
    </row>
    <row r="25" spans="1:174" ht="13.15" customHeight="1" x14ac:dyDescent="0.2">
      <c r="A25" s="164"/>
      <c r="FR25" s="168"/>
    </row>
    <row r="26" spans="1:174" ht="13.15" customHeight="1" x14ac:dyDescent="0.2">
      <c r="A26" s="164"/>
      <c r="FR26" s="168"/>
    </row>
    <row r="27" spans="1:174" ht="13.15" customHeight="1" x14ac:dyDescent="0.2">
      <c r="A27" s="164"/>
      <c r="FR27" s="168"/>
    </row>
    <row r="28" spans="1:174" ht="13.15" customHeight="1" x14ac:dyDescent="0.2">
      <c r="A28" s="164"/>
      <c r="FR28" s="168"/>
    </row>
    <row r="29" spans="1:174" ht="13.15" customHeight="1" x14ac:dyDescent="0.2">
      <c r="A29" s="164"/>
      <c r="FR29" s="168"/>
    </row>
    <row r="30" spans="1:174" ht="13.15" customHeight="1" x14ac:dyDescent="0.2">
      <c r="A30" s="164"/>
      <c r="FR30" s="168"/>
    </row>
    <row r="31" spans="1:174" ht="13.15" customHeight="1" x14ac:dyDescent="0.2">
      <c r="A31" s="164"/>
      <c r="FR31" s="168"/>
    </row>
    <row r="32" spans="1:174" ht="20.149999999999999" customHeight="1" x14ac:dyDescent="0.2">
      <c r="A32" s="164"/>
      <c r="W32" s="260" t="s">
        <v>5754</v>
      </c>
      <c r="X32" s="260"/>
      <c r="Y32" s="260"/>
      <c r="Z32" s="260"/>
      <c r="AA32" s="260"/>
      <c r="AB32" s="260"/>
      <c r="AE32" s="260" t="s">
        <v>5755</v>
      </c>
      <c r="AF32" s="260"/>
      <c r="AG32" s="260"/>
      <c r="AH32" s="260"/>
      <c r="AI32" s="260"/>
      <c r="AJ32" s="260"/>
      <c r="AK32" s="160"/>
      <c r="AL32" s="160"/>
      <c r="AM32" s="260" t="s">
        <v>5756</v>
      </c>
      <c r="AN32" s="260"/>
      <c r="AO32" s="260"/>
      <c r="AP32" s="260"/>
      <c r="AQ32" s="260"/>
      <c r="AR32" s="260"/>
      <c r="AU32" s="260" t="s">
        <v>5757</v>
      </c>
      <c r="AV32" s="260"/>
      <c r="AW32" s="260"/>
      <c r="AX32" s="260"/>
      <c r="AY32" s="260"/>
      <c r="AZ32" s="260"/>
      <c r="BC32" s="260" t="s">
        <v>5758</v>
      </c>
      <c r="BD32" s="260"/>
      <c r="BE32" s="260"/>
      <c r="BF32" s="260"/>
      <c r="BG32" s="260"/>
      <c r="BH32" s="260"/>
      <c r="BQ32" s="260" t="s">
        <v>5759</v>
      </c>
      <c r="BR32" s="260"/>
      <c r="BS32" s="260"/>
      <c r="BT32" s="260"/>
      <c r="BU32" s="260"/>
      <c r="BV32" s="260"/>
      <c r="FR32" s="168"/>
    </row>
    <row r="33" spans="1:174" ht="13.15" customHeight="1" x14ac:dyDescent="0.2">
      <c r="A33" s="164"/>
      <c r="FR33" s="168"/>
    </row>
    <row r="34" spans="1:174" ht="13.15" customHeight="1" x14ac:dyDescent="0.2">
      <c r="A34" s="164"/>
      <c r="FR34" s="168"/>
    </row>
    <row r="35" spans="1:174" ht="13.15" customHeight="1" x14ac:dyDescent="0.2">
      <c r="A35" s="164"/>
      <c r="FR35" s="168"/>
    </row>
    <row r="36" spans="1:174" ht="13.15" customHeight="1" x14ac:dyDescent="0.2">
      <c r="A36" s="164"/>
      <c r="FR36" s="168"/>
    </row>
    <row r="37" spans="1:174" ht="13.15" customHeight="1" x14ac:dyDescent="0.2">
      <c r="A37" s="164"/>
      <c r="FR37" s="168"/>
    </row>
    <row r="38" spans="1:174" ht="13.15" customHeight="1" x14ac:dyDescent="0.2">
      <c r="A38" s="164"/>
      <c r="FR38" s="168"/>
    </row>
    <row r="39" spans="1:174" ht="13.15" customHeight="1" x14ac:dyDescent="0.2">
      <c r="A39" s="164"/>
      <c r="FR39" s="168"/>
    </row>
    <row r="40" spans="1:174" ht="13.15" customHeight="1" x14ac:dyDescent="0.2">
      <c r="A40" s="164"/>
      <c r="FR40" s="168"/>
    </row>
    <row r="41" spans="1:174" ht="13.15" customHeight="1" x14ac:dyDescent="0.2">
      <c r="A41" s="164"/>
      <c r="FR41" s="168"/>
    </row>
    <row r="42" spans="1:174" ht="13.15" customHeight="1" x14ac:dyDescent="0.2">
      <c r="A42" s="164"/>
      <c r="FR42" s="168"/>
    </row>
    <row r="43" spans="1:174" ht="13.15" customHeight="1" x14ac:dyDescent="0.2">
      <c r="A43" s="164"/>
      <c r="FR43" s="168"/>
    </row>
    <row r="44" spans="1:174" ht="13.15" customHeight="1" x14ac:dyDescent="0.2">
      <c r="A44" s="164"/>
      <c r="FR44" s="168"/>
    </row>
    <row r="45" spans="1:174" ht="13.15" customHeight="1" x14ac:dyDescent="0.2">
      <c r="A45" s="164"/>
      <c r="FR45" s="168"/>
    </row>
    <row r="46" spans="1:174" ht="13.15" customHeight="1" x14ac:dyDescent="0.2">
      <c r="A46" s="164"/>
      <c r="FR46" s="168"/>
    </row>
    <row r="47" spans="1:174" ht="13.15" customHeight="1" x14ac:dyDescent="0.2">
      <c r="A47" s="164"/>
      <c r="FR47" s="168"/>
    </row>
    <row r="48" spans="1:174" ht="13.15" customHeight="1" x14ac:dyDescent="0.2">
      <c r="A48" s="165"/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6"/>
      <c r="AK48" s="166"/>
      <c r="AL48" s="166"/>
      <c r="AM48" s="166"/>
      <c r="AN48" s="166"/>
      <c r="AO48" s="166"/>
      <c r="AP48" s="166"/>
      <c r="AQ48" s="166"/>
      <c r="AR48" s="166"/>
      <c r="AS48" s="166"/>
      <c r="AT48" s="166"/>
      <c r="AU48" s="166"/>
      <c r="AV48" s="166"/>
      <c r="AW48" s="166"/>
      <c r="AX48" s="166"/>
      <c r="AY48" s="166"/>
      <c r="AZ48" s="166"/>
      <c r="BA48" s="166"/>
      <c r="BB48" s="166"/>
      <c r="BC48" s="166"/>
      <c r="BD48" s="166"/>
      <c r="BE48" s="166"/>
      <c r="BF48" s="166"/>
      <c r="BG48" s="166"/>
      <c r="BH48" s="166"/>
      <c r="BI48" s="166"/>
      <c r="BJ48" s="166"/>
      <c r="BK48" s="166"/>
      <c r="BL48" s="166"/>
      <c r="BM48" s="166"/>
      <c r="BN48" s="166"/>
      <c r="BO48" s="166"/>
      <c r="BP48" s="166"/>
      <c r="BQ48" s="166"/>
      <c r="BR48" s="166"/>
      <c r="BS48" s="166"/>
      <c r="BT48" s="166"/>
      <c r="BU48" s="166"/>
      <c r="BV48" s="166"/>
      <c r="BW48" s="166"/>
      <c r="BX48" s="166"/>
      <c r="BY48" s="166"/>
      <c r="BZ48" s="166"/>
      <c r="CA48" s="166"/>
      <c r="CB48" s="166"/>
      <c r="CC48" s="166"/>
      <c r="CD48" s="166"/>
      <c r="CE48" s="166"/>
      <c r="CF48" s="166"/>
      <c r="CG48" s="166"/>
      <c r="CH48" s="166"/>
      <c r="CI48" s="166"/>
      <c r="CJ48" s="166"/>
      <c r="CK48" s="166"/>
      <c r="CL48" s="166"/>
      <c r="CM48" s="166"/>
      <c r="CN48" s="166"/>
      <c r="CO48" s="166"/>
      <c r="CP48" s="166"/>
      <c r="CQ48" s="166"/>
      <c r="CR48" s="166"/>
      <c r="CS48" s="166"/>
      <c r="CT48" s="166"/>
      <c r="CU48" s="166"/>
      <c r="CV48" s="166"/>
      <c r="CW48" s="166"/>
      <c r="CX48" s="166"/>
      <c r="CY48" s="166"/>
      <c r="CZ48" s="166"/>
      <c r="DA48" s="166"/>
      <c r="DB48" s="166"/>
      <c r="DC48" s="166"/>
      <c r="DD48" s="166"/>
      <c r="DE48" s="166"/>
      <c r="DF48" s="166"/>
      <c r="DG48" s="166"/>
      <c r="DH48" s="166"/>
      <c r="DI48" s="166"/>
      <c r="DJ48" s="166"/>
      <c r="DK48" s="166"/>
      <c r="DL48" s="166"/>
      <c r="DM48" s="166"/>
      <c r="DN48" s="166"/>
      <c r="DO48" s="166"/>
      <c r="DP48" s="166"/>
      <c r="DQ48" s="166"/>
      <c r="DR48" s="166"/>
      <c r="DS48" s="166"/>
      <c r="DT48" s="166"/>
      <c r="DU48" s="166"/>
      <c r="DV48" s="166"/>
      <c r="DW48" s="166"/>
      <c r="DX48" s="166"/>
      <c r="DY48" s="166"/>
      <c r="DZ48" s="166"/>
      <c r="EA48" s="166"/>
      <c r="EB48" s="166"/>
      <c r="EC48" s="166"/>
      <c r="ED48" s="166"/>
      <c r="EE48" s="166"/>
      <c r="EF48" s="166"/>
      <c r="EG48" s="166"/>
      <c r="EH48" s="166"/>
      <c r="EI48" s="166"/>
      <c r="EJ48" s="166"/>
      <c r="EK48" s="166"/>
      <c r="EL48" s="166"/>
      <c r="EM48" s="166"/>
      <c r="EN48" s="166"/>
      <c r="EO48" s="166"/>
      <c r="EP48" s="166"/>
      <c r="EQ48" s="166"/>
      <c r="ER48" s="166"/>
      <c r="ES48" s="166"/>
      <c r="ET48" s="166"/>
      <c r="EU48" s="166"/>
      <c r="EV48" s="166"/>
      <c r="EW48" s="166"/>
      <c r="EX48" s="166"/>
      <c r="EY48" s="166"/>
      <c r="EZ48" s="166"/>
      <c r="FA48" s="166"/>
      <c r="FB48" s="166"/>
      <c r="FC48" s="166"/>
      <c r="FD48" s="166"/>
      <c r="FE48" s="166"/>
      <c r="FF48" s="166"/>
      <c r="FG48" s="166"/>
      <c r="FH48" s="166"/>
      <c r="FI48" s="166"/>
      <c r="FJ48" s="166"/>
      <c r="FK48" s="166"/>
      <c r="FL48" s="166"/>
      <c r="FM48" s="166"/>
      <c r="FN48" s="166"/>
      <c r="FO48" s="166"/>
      <c r="FP48" s="166"/>
      <c r="FQ48" s="166"/>
      <c r="FR48" s="171"/>
    </row>
  </sheetData>
  <sheetProtection algorithmName="SHA-512" hashValue="jt/lFs2ydNrEPYpXGN1mxM+R4IID5sZlMwdEhT80VaLfoYV/6cfeaRkeF0qvrUVRDdukGpkclKsZYexlo8nCOg==" saltValue="wmZefyBHlrSnEcvMFdPsVQ==" spinCount="100000" sheet="1" objects="1" scenarios="1"/>
  <mergeCells count="16">
    <mergeCell ref="A4:FR4"/>
    <mergeCell ref="CY23:FR23"/>
    <mergeCell ref="AQ15:AZ15"/>
    <mergeCell ref="S15:AJ15"/>
    <mergeCell ref="BA15:BE15"/>
    <mergeCell ref="BF15:BO15"/>
    <mergeCell ref="BP15:BT15"/>
    <mergeCell ref="CI23:CN23"/>
    <mergeCell ref="CQ23:CV23"/>
    <mergeCell ref="AK15:AP15"/>
    <mergeCell ref="BQ32:BV32"/>
    <mergeCell ref="W32:AB32"/>
    <mergeCell ref="AE32:AJ32"/>
    <mergeCell ref="AM32:AR32"/>
    <mergeCell ref="AU32:AZ32"/>
    <mergeCell ref="BC32:BH32"/>
  </mergeCells>
  <phoneticPr fontId="5"/>
  <printOptions horizontalCentered="1"/>
  <pageMargins left="0.39370078740157483" right="0.39370078740157483" top="0.78740157480314965" bottom="0.78740157480314965" header="0.51181102362204722" footer="0.51181102362204722"/>
  <pageSetup paperSize="9" scale="97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8C503-B0F1-44B0-81E8-71FF7BDF7DC8}">
  <sheetPr>
    <tabColor theme="9" tint="0.59999389629810485"/>
  </sheetPr>
  <dimension ref="A1:IP70"/>
  <sheetViews>
    <sheetView view="pageBreakPreview" topLeftCell="A11" zoomScaleNormal="100" zoomScaleSheetLayoutView="100" workbookViewId="0">
      <selection activeCell="MG27" sqref="MG27"/>
    </sheetView>
  </sheetViews>
  <sheetFormatPr defaultColWidth="0.453125" defaultRowHeight="10.15" customHeight="1" x14ac:dyDescent="0.2"/>
  <cols>
    <col min="1" max="16384" width="0.453125" style="100"/>
  </cols>
  <sheetData>
    <row r="1" spans="1:250" ht="10.15" customHeight="1" x14ac:dyDescent="0.2">
      <c r="A1" s="79" t="s">
        <v>5776</v>
      </c>
    </row>
    <row r="2" spans="1:250" ht="10.15" customHeight="1" x14ac:dyDescent="0.2"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190" t="s">
        <v>5668</v>
      </c>
    </row>
    <row r="3" spans="1:250" ht="48.25" customHeight="1" thickBot="1" x14ac:dyDescent="0.25">
      <c r="A3" s="331" t="s">
        <v>5777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331"/>
      <c r="AC3" s="331"/>
      <c r="AD3" s="331"/>
      <c r="AE3" s="331"/>
      <c r="AF3" s="331"/>
      <c r="AG3" s="331"/>
      <c r="AH3" s="331"/>
      <c r="AI3" s="331"/>
      <c r="AJ3" s="331"/>
      <c r="AK3" s="331"/>
      <c r="AL3" s="331"/>
      <c r="AM3" s="331"/>
      <c r="AN3" s="331"/>
      <c r="AO3" s="331"/>
      <c r="AP3" s="331"/>
      <c r="AQ3" s="331"/>
      <c r="AR3" s="331"/>
      <c r="AS3" s="331"/>
      <c r="AT3" s="331"/>
      <c r="AU3" s="331"/>
      <c r="AV3" s="331"/>
      <c r="AW3" s="331"/>
      <c r="AX3" s="331"/>
      <c r="AY3" s="331"/>
      <c r="AZ3" s="331"/>
      <c r="BA3" s="331"/>
      <c r="BB3" s="331"/>
      <c r="BC3" s="331"/>
      <c r="BD3" s="331"/>
      <c r="BE3" s="331"/>
      <c r="BF3" s="331"/>
      <c r="BG3" s="331"/>
      <c r="BH3" s="331"/>
      <c r="BI3" s="331"/>
      <c r="BJ3" s="331"/>
      <c r="BK3" s="331"/>
      <c r="BL3" s="331"/>
      <c r="BM3" s="331"/>
      <c r="BN3" s="331"/>
      <c r="BO3" s="331"/>
      <c r="BP3" s="331"/>
      <c r="BQ3" s="331"/>
      <c r="BR3" s="331"/>
      <c r="BS3" s="331"/>
      <c r="BT3" s="331"/>
      <c r="BU3" s="331"/>
      <c r="BV3" s="331"/>
      <c r="BW3" s="331"/>
      <c r="BX3" s="331"/>
      <c r="BY3" s="331"/>
      <c r="BZ3" s="331"/>
      <c r="CA3" s="331"/>
      <c r="CB3" s="331"/>
      <c r="CC3" s="331"/>
      <c r="CD3" s="331"/>
      <c r="CE3" s="331"/>
      <c r="CF3" s="331"/>
      <c r="CG3" s="331"/>
      <c r="CH3" s="331"/>
      <c r="CI3" s="331"/>
      <c r="CJ3" s="331"/>
      <c r="CK3" s="331"/>
      <c r="CL3" s="331"/>
      <c r="CM3" s="331"/>
      <c r="CN3" s="331"/>
      <c r="CO3" s="331"/>
      <c r="CP3" s="331"/>
      <c r="CQ3" s="331"/>
      <c r="CR3" s="331"/>
      <c r="CS3" s="331"/>
      <c r="CT3" s="331"/>
      <c r="CU3" s="331"/>
      <c r="CV3" s="331"/>
      <c r="CW3" s="331"/>
      <c r="CX3" s="331"/>
      <c r="CY3" s="331"/>
      <c r="CZ3" s="331"/>
      <c r="DA3" s="331"/>
      <c r="DB3" s="331"/>
      <c r="DC3" s="331"/>
      <c r="DD3" s="331"/>
      <c r="DE3" s="331"/>
      <c r="DF3" s="331"/>
      <c r="DG3" s="331"/>
      <c r="DH3" s="331"/>
      <c r="DI3" s="331"/>
      <c r="DJ3" s="331"/>
      <c r="DK3" s="331"/>
      <c r="DL3" s="331"/>
      <c r="DM3" s="331"/>
      <c r="DN3" s="331"/>
      <c r="DO3" s="331"/>
      <c r="DP3" s="331"/>
      <c r="DQ3" s="331"/>
      <c r="DR3" s="331"/>
      <c r="DS3" s="331"/>
      <c r="DT3" s="331"/>
      <c r="DU3" s="331"/>
      <c r="DV3" s="331"/>
      <c r="DW3" s="331"/>
      <c r="DX3" s="331"/>
      <c r="DY3" s="331"/>
      <c r="DZ3" s="331"/>
      <c r="EA3" s="331"/>
      <c r="EB3" s="331"/>
      <c r="EC3" s="331"/>
      <c r="ED3" s="331"/>
      <c r="EE3" s="331"/>
      <c r="EF3" s="331"/>
      <c r="EG3" s="331"/>
      <c r="EH3" s="331"/>
      <c r="EI3" s="331"/>
      <c r="EJ3" s="331"/>
      <c r="EK3" s="331"/>
      <c r="EL3" s="331"/>
      <c r="EM3" s="331"/>
      <c r="EN3" s="331"/>
      <c r="EO3" s="331"/>
      <c r="EP3" s="331"/>
      <c r="EQ3" s="331"/>
      <c r="ER3" s="331"/>
      <c r="ES3" s="331"/>
      <c r="ET3" s="331"/>
      <c r="EU3" s="331"/>
      <c r="EV3" s="331"/>
      <c r="EW3" s="331"/>
      <c r="EX3" s="331"/>
      <c r="EY3" s="331"/>
      <c r="EZ3" s="331"/>
      <c r="FA3" s="331"/>
      <c r="FB3" s="331"/>
      <c r="FC3" s="331"/>
      <c r="FD3" s="331"/>
      <c r="FE3" s="331"/>
      <c r="FF3" s="331"/>
      <c r="FG3" s="331"/>
      <c r="FH3" s="331"/>
      <c r="FI3" s="331"/>
      <c r="FJ3" s="331"/>
      <c r="FK3" s="331"/>
      <c r="FL3" s="331"/>
      <c r="FM3" s="331"/>
      <c r="FN3" s="331"/>
      <c r="FO3" s="331"/>
      <c r="FP3" s="331"/>
      <c r="FQ3" s="331"/>
      <c r="FR3" s="331"/>
      <c r="FS3" s="331"/>
      <c r="FT3" s="331"/>
      <c r="FU3" s="331"/>
      <c r="FV3" s="331"/>
      <c r="FW3" s="331"/>
      <c r="FX3" s="331"/>
      <c r="FY3" s="331"/>
      <c r="FZ3" s="331"/>
      <c r="GA3" s="331"/>
      <c r="GB3" s="331"/>
      <c r="GC3" s="331"/>
      <c r="GD3" s="331"/>
      <c r="GE3" s="331"/>
      <c r="GF3" s="331"/>
      <c r="GG3" s="331"/>
      <c r="GH3" s="331"/>
      <c r="GI3" s="331"/>
      <c r="GJ3" s="331"/>
      <c r="GK3" s="331"/>
      <c r="GL3" s="331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IP3" s="435" t="s">
        <v>5984</v>
      </c>
    </row>
    <row r="4" spans="1:250" ht="10.4" customHeight="1" x14ac:dyDescent="0.2">
      <c r="CT4" s="335" t="s">
        <v>5774</v>
      </c>
      <c r="CU4" s="336"/>
      <c r="CV4" s="336"/>
      <c r="CW4" s="336"/>
      <c r="CX4" s="336"/>
      <c r="CY4" s="336"/>
      <c r="CZ4" s="336"/>
      <c r="DA4" s="336"/>
      <c r="DB4" s="336"/>
      <c r="DC4" s="336"/>
      <c r="DD4" s="336"/>
      <c r="DE4" s="336"/>
      <c r="DF4" s="336"/>
      <c r="DG4" s="336"/>
      <c r="DH4" s="336"/>
      <c r="DI4" s="336"/>
      <c r="DJ4" s="336"/>
      <c r="DK4" s="336"/>
      <c r="DL4" s="336"/>
      <c r="DM4" s="336"/>
      <c r="DN4" s="336"/>
      <c r="DO4" s="337"/>
      <c r="DP4" s="345" t="str">
        <f>DBCS('19．入力変換'!D7)</f>
        <v/>
      </c>
      <c r="DQ4" s="345"/>
      <c r="DR4" s="345"/>
      <c r="DS4" s="345"/>
      <c r="DT4" s="345"/>
      <c r="DU4" s="345"/>
      <c r="DV4" s="345"/>
      <c r="DW4" s="345"/>
      <c r="DX4" s="345"/>
      <c r="DY4" s="345"/>
      <c r="DZ4" s="345"/>
      <c r="EA4" s="345"/>
      <c r="EB4" s="345"/>
      <c r="EC4" s="345"/>
      <c r="ED4" s="345"/>
      <c r="EE4" s="345"/>
      <c r="EF4" s="345"/>
      <c r="EG4" s="345"/>
      <c r="EH4" s="345"/>
      <c r="EI4" s="345"/>
      <c r="EJ4" s="345"/>
      <c r="EK4" s="345"/>
      <c r="EL4" s="345"/>
      <c r="EM4" s="345"/>
      <c r="EN4" s="345"/>
      <c r="EO4" s="345"/>
      <c r="EP4" s="345"/>
      <c r="EQ4" s="345"/>
      <c r="ER4" s="345"/>
      <c r="ES4" s="345"/>
      <c r="ET4" s="345"/>
      <c r="EU4" s="345"/>
      <c r="EV4" s="345"/>
      <c r="EW4" s="345"/>
      <c r="EX4" s="345"/>
      <c r="EY4" s="345"/>
      <c r="EZ4" s="345"/>
      <c r="FA4" s="345"/>
      <c r="FB4" s="345"/>
      <c r="FC4" s="345"/>
      <c r="FD4" s="345"/>
      <c r="FE4" s="345"/>
      <c r="FF4" s="345"/>
      <c r="FG4" s="345"/>
      <c r="FH4" s="345"/>
      <c r="FI4" s="345"/>
      <c r="FJ4" s="345"/>
      <c r="FK4" s="345"/>
      <c r="FL4" s="345"/>
      <c r="FM4" s="345"/>
      <c r="FN4" s="345"/>
      <c r="FO4" s="345"/>
      <c r="FP4" s="345"/>
      <c r="FQ4" s="345"/>
      <c r="FR4" s="345"/>
      <c r="FS4" s="345"/>
      <c r="FT4" s="345"/>
      <c r="FU4" s="345"/>
      <c r="FV4" s="345"/>
      <c r="FW4" s="345"/>
      <c r="FX4" s="345"/>
      <c r="FY4" s="345"/>
      <c r="FZ4" s="345"/>
      <c r="GA4" s="345"/>
      <c r="GB4" s="345"/>
      <c r="GC4" s="345"/>
      <c r="GD4" s="345"/>
      <c r="GE4" s="345"/>
      <c r="GF4" s="345"/>
      <c r="GG4" s="345"/>
      <c r="GH4" s="345"/>
      <c r="GI4" s="345"/>
      <c r="GJ4" s="345"/>
      <c r="GK4" s="345"/>
      <c r="GL4" s="346"/>
    </row>
    <row r="5" spans="1:250" ht="10.4" customHeight="1" x14ac:dyDescent="0.2">
      <c r="CT5" s="338"/>
      <c r="CU5" s="245"/>
      <c r="CV5" s="245"/>
      <c r="CW5" s="245"/>
      <c r="CX5" s="245"/>
      <c r="CY5" s="245"/>
      <c r="CZ5" s="245"/>
      <c r="DA5" s="245"/>
      <c r="DB5" s="245"/>
      <c r="DC5" s="245"/>
      <c r="DD5" s="245"/>
      <c r="DE5" s="245"/>
      <c r="DF5" s="245"/>
      <c r="DG5" s="245"/>
      <c r="DH5" s="245"/>
      <c r="DI5" s="245"/>
      <c r="DJ5" s="245"/>
      <c r="DK5" s="245"/>
      <c r="DL5" s="245"/>
      <c r="DM5" s="245"/>
      <c r="DN5" s="245"/>
      <c r="DO5" s="339"/>
      <c r="DP5" s="296"/>
      <c r="DQ5" s="296"/>
      <c r="DR5" s="296"/>
      <c r="DS5" s="296"/>
      <c r="DT5" s="296"/>
      <c r="DU5" s="296"/>
      <c r="DV5" s="296"/>
      <c r="DW5" s="296"/>
      <c r="DX5" s="296"/>
      <c r="DY5" s="296"/>
      <c r="DZ5" s="296"/>
      <c r="EA5" s="296"/>
      <c r="EB5" s="296"/>
      <c r="EC5" s="296"/>
      <c r="ED5" s="296"/>
      <c r="EE5" s="296"/>
      <c r="EF5" s="296"/>
      <c r="EG5" s="296"/>
      <c r="EH5" s="296"/>
      <c r="EI5" s="296"/>
      <c r="EJ5" s="296"/>
      <c r="EK5" s="296"/>
      <c r="EL5" s="296"/>
      <c r="EM5" s="296"/>
      <c r="EN5" s="296"/>
      <c r="EO5" s="296"/>
      <c r="EP5" s="296"/>
      <c r="EQ5" s="296"/>
      <c r="ER5" s="296"/>
      <c r="ES5" s="296"/>
      <c r="ET5" s="296"/>
      <c r="EU5" s="296"/>
      <c r="EV5" s="296"/>
      <c r="EW5" s="296"/>
      <c r="EX5" s="296"/>
      <c r="EY5" s="296"/>
      <c r="EZ5" s="296"/>
      <c r="FA5" s="296"/>
      <c r="FB5" s="296"/>
      <c r="FC5" s="296"/>
      <c r="FD5" s="296"/>
      <c r="FE5" s="296"/>
      <c r="FF5" s="296"/>
      <c r="FG5" s="296"/>
      <c r="FH5" s="296"/>
      <c r="FI5" s="296"/>
      <c r="FJ5" s="296"/>
      <c r="FK5" s="296"/>
      <c r="FL5" s="296"/>
      <c r="FM5" s="296"/>
      <c r="FN5" s="296"/>
      <c r="FO5" s="296"/>
      <c r="FP5" s="296"/>
      <c r="FQ5" s="296"/>
      <c r="FR5" s="296"/>
      <c r="FS5" s="296"/>
      <c r="FT5" s="296"/>
      <c r="FU5" s="296"/>
      <c r="FV5" s="296"/>
      <c r="FW5" s="296"/>
      <c r="FX5" s="296"/>
      <c r="FY5" s="296"/>
      <c r="FZ5" s="296"/>
      <c r="GA5" s="296"/>
      <c r="GB5" s="296"/>
      <c r="GC5" s="296"/>
      <c r="GD5" s="296"/>
      <c r="GE5" s="296"/>
      <c r="GF5" s="296"/>
      <c r="GG5" s="296"/>
      <c r="GH5" s="296"/>
      <c r="GI5" s="296"/>
      <c r="GJ5" s="296"/>
      <c r="GK5" s="296"/>
      <c r="GL5" s="347"/>
    </row>
    <row r="6" spans="1:250" ht="10.4" customHeight="1" x14ac:dyDescent="0.2">
      <c r="CT6" s="340" t="s">
        <v>5775</v>
      </c>
      <c r="CU6" s="324"/>
      <c r="CV6" s="324"/>
      <c r="CW6" s="324"/>
      <c r="CX6" s="324"/>
      <c r="CY6" s="324"/>
      <c r="CZ6" s="324"/>
      <c r="DA6" s="324"/>
      <c r="DB6" s="324"/>
      <c r="DC6" s="324"/>
      <c r="DD6" s="324"/>
      <c r="DE6" s="324"/>
      <c r="DF6" s="324"/>
      <c r="DG6" s="324"/>
      <c r="DH6" s="324"/>
      <c r="DI6" s="324"/>
      <c r="DJ6" s="324"/>
      <c r="DK6" s="324"/>
      <c r="DL6" s="324"/>
      <c r="DM6" s="324"/>
      <c r="DN6" s="324"/>
      <c r="DO6" s="341"/>
      <c r="DP6" s="324" t="str">
        <f>DBCS('19．入力変換'!D10)</f>
        <v/>
      </c>
      <c r="DQ6" s="324"/>
      <c r="DR6" s="324"/>
      <c r="DS6" s="324"/>
      <c r="DT6" s="324"/>
      <c r="DU6" s="324"/>
      <c r="DV6" s="324"/>
      <c r="DW6" s="324"/>
      <c r="DX6" s="324"/>
      <c r="DY6" s="324"/>
      <c r="DZ6" s="324"/>
      <c r="EA6" s="324"/>
      <c r="EB6" s="324"/>
      <c r="EC6" s="324"/>
      <c r="ED6" s="324"/>
      <c r="EE6" s="324"/>
      <c r="EF6" s="324"/>
      <c r="EG6" s="324"/>
      <c r="EH6" s="324"/>
      <c r="EI6" s="324"/>
      <c r="EJ6" s="324"/>
      <c r="EK6" s="324"/>
      <c r="EL6" s="324"/>
      <c r="EM6" s="324"/>
      <c r="EN6" s="324"/>
      <c r="EO6" s="324"/>
      <c r="EP6" s="324"/>
      <c r="EQ6" s="324"/>
      <c r="ER6" s="324"/>
      <c r="ES6" s="324"/>
      <c r="ET6" s="324"/>
      <c r="EU6" s="324"/>
      <c r="EV6" s="324"/>
      <c r="EW6" s="324"/>
      <c r="EX6" s="324"/>
      <c r="EY6" s="324"/>
      <c r="EZ6" s="324"/>
      <c r="FA6" s="324"/>
      <c r="FB6" s="324"/>
      <c r="FC6" s="324"/>
      <c r="FD6" s="324"/>
      <c r="FE6" s="324"/>
      <c r="FF6" s="324"/>
      <c r="FG6" s="324"/>
      <c r="FH6" s="324"/>
      <c r="FI6" s="324"/>
      <c r="FJ6" s="324"/>
      <c r="FK6" s="324"/>
      <c r="FL6" s="324"/>
      <c r="FM6" s="324"/>
      <c r="FN6" s="324"/>
      <c r="FO6" s="324"/>
      <c r="FP6" s="324"/>
      <c r="FQ6" s="324"/>
      <c r="FR6" s="324"/>
      <c r="FS6" s="324"/>
      <c r="FT6" s="324"/>
      <c r="FU6" s="324"/>
      <c r="FV6" s="324"/>
      <c r="FW6" s="324"/>
      <c r="FX6" s="324"/>
      <c r="FY6" s="324"/>
      <c r="FZ6" s="324"/>
      <c r="GA6" s="324"/>
      <c r="GB6" s="324"/>
      <c r="GC6" s="324"/>
      <c r="GD6" s="324"/>
      <c r="GE6" s="324"/>
      <c r="GF6" s="324"/>
      <c r="GG6" s="324"/>
      <c r="GH6" s="324"/>
      <c r="GI6" s="324"/>
      <c r="GJ6" s="324"/>
      <c r="GK6" s="324"/>
      <c r="GL6" s="341"/>
    </row>
    <row r="7" spans="1:250" ht="10.4" customHeight="1" thickBot="1" x14ac:dyDescent="0.25">
      <c r="CT7" s="342"/>
      <c r="CU7" s="343"/>
      <c r="CV7" s="343"/>
      <c r="CW7" s="343"/>
      <c r="CX7" s="343"/>
      <c r="CY7" s="343"/>
      <c r="CZ7" s="343"/>
      <c r="DA7" s="343"/>
      <c r="DB7" s="343"/>
      <c r="DC7" s="343"/>
      <c r="DD7" s="343"/>
      <c r="DE7" s="343"/>
      <c r="DF7" s="343"/>
      <c r="DG7" s="343"/>
      <c r="DH7" s="343"/>
      <c r="DI7" s="343"/>
      <c r="DJ7" s="343"/>
      <c r="DK7" s="343"/>
      <c r="DL7" s="343"/>
      <c r="DM7" s="343"/>
      <c r="DN7" s="343"/>
      <c r="DO7" s="344"/>
      <c r="DP7" s="343"/>
      <c r="DQ7" s="343"/>
      <c r="DR7" s="343"/>
      <c r="DS7" s="343"/>
      <c r="DT7" s="343"/>
      <c r="DU7" s="343"/>
      <c r="DV7" s="343"/>
      <c r="DW7" s="343"/>
      <c r="DX7" s="343"/>
      <c r="DY7" s="343"/>
      <c r="DZ7" s="343"/>
      <c r="EA7" s="343"/>
      <c r="EB7" s="343"/>
      <c r="EC7" s="343"/>
      <c r="ED7" s="343"/>
      <c r="EE7" s="343"/>
      <c r="EF7" s="343"/>
      <c r="EG7" s="343"/>
      <c r="EH7" s="343"/>
      <c r="EI7" s="343"/>
      <c r="EJ7" s="343"/>
      <c r="EK7" s="343"/>
      <c r="EL7" s="343"/>
      <c r="EM7" s="343"/>
      <c r="EN7" s="343"/>
      <c r="EO7" s="343"/>
      <c r="EP7" s="343"/>
      <c r="EQ7" s="343"/>
      <c r="ER7" s="343"/>
      <c r="ES7" s="343"/>
      <c r="ET7" s="343"/>
      <c r="EU7" s="343"/>
      <c r="EV7" s="343"/>
      <c r="EW7" s="343"/>
      <c r="EX7" s="343"/>
      <c r="EY7" s="343"/>
      <c r="EZ7" s="343"/>
      <c r="FA7" s="343"/>
      <c r="FB7" s="343"/>
      <c r="FC7" s="343"/>
      <c r="FD7" s="343"/>
      <c r="FE7" s="343"/>
      <c r="FF7" s="343"/>
      <c r="FG7" s="343"/>
      <c r="FH7" s="343"/>
      <c r="FI7" s="343"/>
      <c r="FJ7" s="343"/>
      <c r="FK7" s="343"/>
      <c r="FL7" s="343"/>
      <c r="FM7" s="343"/>
      <c r="FN7" s="343"/>
      <c r="FO7" s="343"/>
      <c r="FP7" s="343"/>
      <c r="FQ7" s="343"/>
      <c r="FR7" s="343"/>
      <c r="FS7" s="343"/>
      <c r="FT7" s="343"/>
      <c r="FU7" s="343"/>
      <c r="FV7" s="343"/>
      <c r="FW7" s="343"/>
      <c r="FX7" s="343"/>
      <c r="FY7" s="343"/>
      <c r="FZ7" s="343"/>
      <c r="GA7" s="343"/>
      <c r="GB7" s="343"/>
      <c r="GC7" s="343"/>
      <c r="GD7" s="343"/>
      <c r="GE7" s="343"/>
      <c r="GF7" s="343"/>
      <c r="GG7" s="343"/>
      <c r="GH7" s="343"/>
      <c r="GI7" s="343"/>
      <c r="GJ7" s="343"/>
      <c r="GK7" s="343"/>
      <c r="GL7" s="344"/>
    </row>
    <row r="8" spans="1:250" ht="19.899999999999999" customHeight="1" thickBot="1" x14ac:dyDescent="0.25">
      <c r="A8" s="412" t="s">
        <v>5762</v>
      </c>
      <c r="B8" s="413"/>
      <c r="C8" s="413"/>
      <c r="D8" s="413"/>
      <c r="E8" s="413"/>
      <c r="F8" s="413"/>
      <c r="G8" s="413"/>
      <c r="H8" s="413"/>
      <c r="I8" s="413"/>
      <c r="J8" s="413"/>
      <c r="K8" s="413"/>
      <c r="L8" s="413"/>
      <c r="M8" s="413"/>
      <c r="N8" s="413"/>
      <c r="O8" s="413"/>
      <c r="P8" s="413"/>
      <c r="Q8" s="413"/>
      <c r="R8" s="413"/>
      <c r="S8" s="413"/>
      <c r="T8" s="413"/>
      <c r="U8" s="413"/>
      <c r="V8" s="413"/>
      <c r="W8" s="413"/>
      <c r="X8" s="413"/>
      <c r="Y8" s="413"/>
      <c r="Z8" s="413"/>
      <c r="AA8" s="413"/>
      <c r="AB8" s="413"/>
      <c r="AC8" s="413"/>
      <c r="AD8" s="413"/>
      <c r="AE8" s="413"/>
      <c r="AF8" s="413"/>
      <c r="AG8" s="413"/>
      <c r="AH8" s="413"/>
      <c r="AI8" s="413"/>
      <c r="AJ8" s="413"/>
      <c r="AK8" s="413"/>
      <c r="AL8" s="413"/>
      <c r="AM8" s="413"/>
      <c r="AN8" s="413"/>
      <c r="AO8" s="413"/>
      <c r="AP8" s="413"/>
      <c r="AQ8" s="413"/>
      <c r="AR8" s="413"/>
      <c r="AS8" s="413"/>
      <c r="AT8" s="413"/>
      <c r="AU8" s="413"/>
      <c r="AV8" s="413"/>
      <c r="AW8" s="413"/>
      <c r="AX8" s="413"/>
      <c r="AY8" s="413"/>
      <c r="AZ8" s="413"/>
      <c r="BA8" s="413"/>
      <c r="BB8" s="413"/>
      <c r="BC8" s="413"/>
      <c r="BD8" s="413"/>
      <c r="BE8" s="413"/>
      <c r="BF8" s="413"/>
      <c r="BG8" s="413"/>
      <c r="BH8" s="413"/>
      <c r="BI8" s="413"/>
      <c r="BJ8" s="413"/>
      <c r="BK8" s="413"/>
      <c r="BL8" s="413"/>
      <c r="BM8" s="413"/>
      <c r="BN8" s="413"/>
      <c r="BO8" s="413"/>
      <c r="BP8" s="413"/>
      <c r="BQ8" s="413"/>
      <c r="BR8" s="413"/>
      <c r="BS8" s="413"/>
      <c r="BT8" s="413"/>
      <c r="BU8" s="413"/>
      <c r="BV8" s="413"/>
      <c r="BW8" s="413"/>
      <c r="BX8" s="413"/>
      <c r="BY8" s="413"/>
      <c r="BZ8" s="413"/>
      <c r="CA8" s="413"/>
      <c r="CB8" s="413"/>
      <c r="CC8" s="413"/>
      <c r="CD8" s="413"/>
      <c r="CE8" s="413"/>
      <c r="CF8" s="413"/>
      <c r="CG8" s="413"/>
      <c r="CH8" s="413"/>
      <c r="CI8" s="413"/>
      <c r="CJ8" s="413"/>
      <c r="CK8" s="413"/>
      <c r="CL8" s="413"/>
      <c r="CM8" s="413"/>
      <c r="CN8" s="413"/>
      <c r="CO8" s="413"/>
      <c r="CP8" s="413"/>
      <c r="CQ8" s="413"/>
      <c r="CR8" s="413"/>
      <c r="CS8" s="414"/>
      <c r="CT8" s="338" t="s">
        <v>5770</v>
      </c>
      <c r="CU8" s="245"/>
      <c r="CV8" s="245"/>
      <c r="CW8" s="245"/>
      <c r="CX8" s="245"/>
      <c r="CY8" s="245"/>
      <c r="CZ8" s="245"/>
      <c r="DA8" s="245"/>
      <c r="DB8" s="245"/>
      <c r="DC8" s="245"/>
      <c r="DD8" s="245"/>
      <c r="DE8" s="245"/>
      <c r="DF8" s="245"/>
      <c r="DG8" s="245"/>
      <c r="DH8" s="245"/>
      <c r="DI8" s="245"/>
      <c r="DJ8" s="245"/>
      <c r="DK8" s="245"/>
      <c r="DL8" s="245"/>
      <c r="DM8" s="245"/>
      <c r="DN8" s="245"/>
      <c r="DO8" s="245"/>
      <c r="DP8" s="245"/>
      <c r="DQ8" s="245"/>
      <c r="DR8" s="245"/>
      <c r="DS8" s="245"/>
      <c r="DT8" s="245"/>
      <c r="DU8" s="245"/>
      <c r="DV8" s="245"/>
      <c r="DW8" s="245"/>
      <c r="DX8" s="245"/>
      <c r="DY8" s="245"/>
      <c r="DZ8" s="245"/>
      <c r="EA8" s="245"/>
      <c r="EB8" s="245"/>
      <c r="EC8" s="245"/>
      <c r="ED8" s="245"/>
      <c r="EE8" s="245"/>
      <c r="EF8" s="245"/>
      <c r="EG8" s="245"/>
      <c r="EH8" s="245"/>
      <c r="EI8" s="245"/>
      <c r="EJ8" s="245"/>
      <c r="EK8" s="245"/>
      <c r="EL8" s="245"/>
      <c r="EM8" s="245"/>
      <c r="EN8" s="245"/>
      <c r="EO8" s="245"/>
      <c r="EP8" s="245"/>
      <c r="EQ8" s="245"/>
      <c r="ER8" s="245"/>
      <c r="ES8" s="245"/>
      <c r="ET8" s="245"/>
      <c r="EU8" s="245"/>
      <c r="EV8" s="245"/>
      <c r="EW8" s="245"/>
      <c r="EX8" s="245"/>
      <c r="EY8" s="245"/>
      <c r="EZ8" s="245"/>
      <c r="FA8" s="245"/>
      <c r="FB8" s="245"/>
      <c r="FC8" s="245"/>
      <c r="FD8" s="245"/>
      <c r="FE8" s="245"/>
      <c r="FF8" s="245"/>
      <c r="FG8" s="245"/>
      <c r="FH8" s="245"/>
      <c r="FI8" s="245"/>
      <c r="FJ8" s="245"/>
      <c r="FK8" s="245"/>
      <c r="FL8" s="245"/>
      <c r="FM8" s="245"/>
      <c r="FN8" s="245"/>
      <c r="FO8" s="245"/>
      <c r="FP8" s="245"/>
      <c r="FQ8" s="245"/>
      <c r="FR8" s="245"/>
      <c r="FS8" s="245"/>
      <c r="FT8" s="245"/>
      <c r="FU8" s="245"/>
      <c r="FV8" s="245"/>
      <c r="FW8" s="245"/>
      <c r="FX8" s="245"/>
      <c r="FY8" s="245"/>
      <c r="FZ8" s="245"/>
      <c r="GA8" s="245"/>
      <c r="GB8" s="245"/>
      <c r="GC8" s="245"/>
      <c r="GD8" s="245"/>
      <c r="GE8" s="245"/>
      <c r="GF8" s="245"/>
      <c r="GG8" s="245"/>
      <c r="GH8" s="245"/>
      <c r="GI8" s="245"/>
      <c r="GJ8" s="245"/>
      <c r="GK8" s="245"/>
      <c r="GL8" s="339"/>
    </row>
    <row r="9" spans="1:250" ht="10.15" customHeight="1" x14ac:dyDescent="0.2">
      <c r="A9" s="415" t="s">
        <v>5740</v>
      </c>
      <c r="B9" s="416"/>
      <c r="C9" s="416"/>
      <c r="D9" s="416"/>
      <c r="E9" s="416"/>
      <c r="F9" s="416"/>
      <c r="G9" s="416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  <c r="T9" s="416"/>
      <c r="U9" s="416"/>
      <c r="V9" s="416"/>
      <c r="W9" s="416"/>
      <c r="X9" s="416"/>
      <c r="Y9" s="416"/>
      <c r="Z9" s="416"/>
      <c r="AA9" s="416"/>
      <c r="AB9" s="416"/>
      <c r="AC9" s="416"/>
      <c r="AD9" s="416"/>
      <c r="AE9" s="416"/>
      <c r="AF9" s="416"/>
      <c r="AG9" s="416"/>
      <c r="AH9" s="416"/>
      <c r="AI9" s="416"/>
      <c r="AJ9" s="416"/>
      <c r="AK9" s="416"/>
      <c r="AL9" s="416"/>
      <c r="AM9" s="416"/>
      <c r="AN9" s="416"/>
      <c r="AO9" s="416"/>
      <c r="AP9" s="416"/>
      <c r="AQ9" s="417"/>
      <c r="AR9" s="365" t="str">
        <f>'19．入力変換'!E67</f>
        <v/>
      </c>
      <c r="AS9" s="366"/>
      <c r="AT9" s="366"/>
      <c r="AU9" s="366"/>
      <c r="AV9" s="366"/>
      <c r="AW9" s="366"/>
      <c r="AX9" s="366"/>
      <c r="AY9" s="366"/>
      <c r="AZ9" s="366"/>
      <c r="BA9" s="366"/>
      <c r="BB9" s="366"/>
      <c r="BC9" s="366"/>
      <c r="BD9" s="366"/>
      <c r="BE9" s="366"/>
      <c r="BF9" s="366"/>
      <c r="BG9" s="366"/>
      <c r="BH9" s="366"/>
      <c r="BI9" s="366"/>
      <c r="BJ9" s="366"/>
      <c r="BK9" s="366"/>
      <c r="BL9" s="366"/>
      <c r="BM9" s="366"/>
      <c r="BN9" s="366"/>
      <c r="BO9" s="366"/>
      <c r="BP9" s="366"/>
      <c r="BQ9" s="366"/>
      <c r="BR9" s="366"/>
      <c r="BS9" s="366"/>
      <c r="BT9" s="366"/>
      <c r="BU9" s="366"/>
      <c r="BV9" s="366"/>
      <c r="BW9" s="366"/>
      <c r="BX9" s="366"/>
      <c r="BY9" s="366"/>
      <c r="BZ9" s="366"/>
      <c r="CA9" s="366"/>
      <c r="CB9" s="366"/>
      <c r="CC9" s="366"/>
      <c r="CD9" s="366"/>
      <c r="CE9" s="366"/>
      <c r="CF9" s="366"/>
      <c r="CG9" s="366"/>
      <c r="CH9" s="366"/>
      <c r="CI9" s="366"/>
      <c r="CJ9" s="366"/>
      <c r="CK9" s="366"/>
      <c r="CL9" s="366"/>
      <c r="CM9" s="366"/>
      <c r="CN9" s="366"/>
      <c r="CO9" s="366"/>
      <c r="CP9" s="366"/>
      <c r="CQ9" s="366"/>
      <c r="CR9" s="366"/>
      <c r="CS9" s="408"/>
      <c r="CT9" s="358" t="s">
        <v>5771</v>
      </c>
      <c r="CU9" s="359"/>
      <c r="CV9" s="359"/>
      <c r="CW9" s="359"/>
      <c r="CX9" s="359"/>
      <c r="CY9" s="359"/>
      <c r="CZ9" s="359"/>
      <c r="DA9" s="359"/>
      <c r="DB9" s="359"/>
      <c r="DC9" s="359"/>
      <c r="DD9" s="359"/>
      <c r="DE9" s="359"/>
      <c r="DF9" s="359"/>
      <c r="DG9" s="359"/>
      <c r="DH9" s="359"/>
      <c r="DI9" s="359"/>
      <c r="DJ9" s="359"/>
      <c r="DK9" s="359"/>
      <c r="DL9" s="359"/>
      <c r="DM9" s="359"/>
      <c r="DN9" s="359"/>
      <c r="DO9" s="360"/>
      <c r="DP9" s="365" t="s">
        <v>5768</v>
      </c>
      <c r="DQ9" s="366"/>
      <c r="DR9" s="366"/>
      <c r="DS9" s="366"/>
      <c r="DT9" s="366"/>
      <c r="DU9" s="366"/>
      <c r="DV9" s="366"/>
      <c r="DW9" s="366"/>
      <c r="DX9" s="366"/>
      <c r="DY9" s="366"/>
      <c r="DZ9" s="366"/>
      <c r="EA9" s="366"/>
      <c r="EB9" s="366"/>
      <c r="EC9" s="366"/>
      <c r="ED9" s="366"/>
      <c r="EE9" s="366"/>
      <c r="EF9" s="366"/>
      <c r="EG9" s="366"/>
      <c r="EH9" s="366"/>
      <c r="EI9" s="366"/>
      <c r="EJ9" s="366"/>
      <c r="EK9" s="366"/>
      <c r="EL9" s="366"/>
      <c r="EM9" s="366"/>
      <c r="EN9" s="366"/>
      <c r="EO9" s="366"/>
      <c r="EP9" s="366"/>
      <c r="EQ9" s="366"/>
      <c r="ER9" s="366"/>
      <c r="ES9" s="366"/>
      <c r="ET9" s="366"/>
      <c r="EU9" s="366"/>
      <c r="EV9" s="359"/>
      <c r="EW9" s="359"/>
      <c r="EX9" s="359"/>
      <c r="EY9" s="359"/>
      <c r="EZ9" s="359"/>
      <c r="FA9" s="359"/>
      <c r="FB9" s="359"/>
      <c r="FC9" s="359"/>
      <c r="FD9" s="359"/>
      <c r="FE9" s="359"/>
      <c r="FF9" s="359"/>
      <c r="FG9" s="359"/>
      <c r="FH9" s="359"/>
      <c r="FI9" s="359"/>
      <c r="FJ9" s="359"/>
      <c r="FK9" s="359"/>
      <c r="FL9" s="359"/>
      <c r="FM9" s="359"/>
      <c r="FN9" s="359"/>
      <c r="FO9" s="359"/>
      <c r="FP9" s="359"/>
      <c r="FQ9" s="359"/>
      <c r="FR9" s="359"/>
      <c r="FS9" s="359"/>
      <c r="FT9" s="359"/>
      <c r="FU9" s="359"/>
      <c r="FV9" s="359"/>
      <c r="FW9" s="359"/>
      <c r="FX9" s="359"/>
      <c r="FY9" s="359"/>
      <c r="FZ9" s="359"/>
      <c r="GA9" s="359"/>
      <c r="GB9" s="359"/>
      <c r="GC9" s="359"/>
      <c r="GD9" s="359"/>
      <c r="GE9" s="359"/>
      <c r="GF9" s="359"/>
      <c r="GG9" s="359"/>
      <c r="GH9" s="359"/>
      <c r="GI9" s="359"/>
      <c r="GJ9" s="359"/>
      <c r="GK9" s="359"/>
      <c r="GL9" s="367"/>
    </row>
    <row r="10" spans="1:250" ht="10.15" customHeight="1" x14ac:dyDescent="0.2">
      <c r="A10" s="418"/>
      <c r="B10" s="419"/>
      <c r="C10" s="419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  <c r="AC10" s="419"/>
      <c r="AD10" s="419"/>
      <c r="AE10" s="419"/>
      <c r="AF10" s="419"/>
      <c r="AG10" s="419"/>
      <c r="AH10" s="419"/>
      <c r="AI10" s="419"/>
      <c r="AJ10" s="419"/>
      <c r="AK10" s="419"/>
      <c r="AL10" s="419"/>
      <c r="AM10" s="419"/>
      <c r="AN10" s="419"/>
      <c r="AO10" s="419"/>
      <c r="AP10" s="419"/>
      <c r="AQ10" s="420"/>
      <c r="AR10" s="348"/>
      <c r="AS10" s="349"/>
      <c r="AT10" s="349"/>
      <c r="AU10" s="349"/>
      <c r="AV10" s="349"/>
      <c r="AW10" s="349"/>
      <c r="AX10" s="349"/>
      <c r="AY10" s="349"/>
      <c r="AZ10" s="349"/>
      <c r="BA10" s="349"/>
      <c r="BB10" s="349"/>
      <c r="BC10" s="349"/>
      <c r="BD10" s="349"/>
      <c r="BE10" s="349"/>
      <c r="BF10" s="349"/>
      <c r="BG10" s="349"/>
      <c r="BH10" s="349"/>
      <c r="BI10" s="349"/>
      <c r="BJ10" s="349"/>
      <c r="BK10" s="349"/>
      <c r="BL10" s="349"/>
      <c r="BM10" s="349"/>
      <c r="BN10" s="349"/>
      <c r="BO10" s="349"/>
      <c r="BP10" s="349"/>
      <c r="BQ10" s="349"/>
      <c r="BR10" s="349"/>
      <c r="BS10" s="349"/>
      <c r="BT10" s="349"/>
      <c r="BU10" s="349"/>
      <c r="BV10" s="349"/>
      <c r="BW10" s="349"/>
      <c r="BX10" s="349"/>
      <c r="BY10" s="349"/>
      <c r="BZ10" s="349"/>
      <c r="CA10" s="349"/>
      <c r="CB10" s="349"/>
      <c r="CC10" s="349"/>
      <c r="CD10" s="349"/>
      <c r="CE10" s="349"/>
      <c r="CF10" s="349"/>
      <c r="CG10" s="349"/>
      <c r="CH10" s="349"/>
      <c r="CI10" s="349"/>
      <c r="CJ10" s="349"/>
      <c r="CK10" s="349"/>
      <c r="CL10" s="349"/>
      <c r="CM10" s="349"/>
      <c r="CN10" s="349"/>
      <c r="CO10" s="349"/>
      <c r="CP10" s="349"/>
      <c r="CQ10" s="349"/>
      <c r="CR10" s="349"/>
      <c r="CS10" s="369"/>
      <c r="CT10" s="340"/>
      <c r="CU10" s="324"/>
      <c r="CV10" s="324"/>
      <c r="CW10" s="324"/>
      <c r="CX10" s="324"/>
      <c r="CY10" s="324"/>
      <c r="CZ10" s="324"/>
      <c r="DA10" s="324"/>
      <c r="DB10" s="324"/>
      <c r="DC10" s="324"/>
      <c r="DD10" s="324"/>
      <c r="DE10" s="324"/>
      <c r="DF10" s="324"/>
      <c r="DG10" s="324"/>
      <c r="DH10" s="324"/>
      <c r="DI10" s="324"/>
      <c r="DJ10" s="324"/>
      <c r="DK10" s="324"/>
      <c r="DL10" s="324"/>
      <c r="DM10" s="324"/>
      <c r="DN10" s="324"/>
      <c r="DO10" s="361"/>
      <c r="DP10" s="348"/>
      <c r="DQ10" s="349"/>
      <c r="DR10" s="349"/>
      <c r="DS10" s="349"/>
      <c r="DT10" s="349"/>
      <c r="DU10" s="349"/>
      <c r="DV10" s="349"/>
      <c r="DW10" s="349"/>
      <c r="DX10" s="349"/>
      <c r="DY10" s="349"/>
      <c r="DZ10" s="349"/>
      <c r="EA10" s="349"/>
      <c r="EB10" s="349"/>
      <c r="EC10" s="349"/>
      <c r="ED10" s="349"/>
      <c r="EE10" s="349"/>
      <c r="EF10" s="349"/>
      <c r="EG10" s="349"/>
      <c r="EH10" s="349"/>
      <c r="EI10" s="349"/>
      <c r="EJ10" s="349"/>
      <c r="EK10" s="349"/>
      <c r="EL10" s="349"/>
      <c r="EM10" s="349"/>
      <c r="EN10" s="349"/>
      <c r="EO10" s="349"/>
      <c r="EP10" s="349"/>
      <c r="EQ10" s="349"/>
      <c r="ER10" s="349"/>
      <c r="ES10" s="349"/>
      <c r="ET10" s="349"/>
      <c r="EU10" s="349"/>
      <c r="EV10" s="324"/>
      <c r="EW10" s="324"/>
      <c r="EX10" s="324"/>
      <c r="EY10" s="324"/>
      <c r="EZ10" s="324"/>
      <c r="FA10" s="324"/>
      <c r="FB10" s="324"/>
      <c r="FC10" s="324"/>
      <c r="FD10" s="324"/>
      <c r="FE10" s="324"/>
      <c r="FF10" s="324"/>
      <c r="FG10" s="324"/>
      <c r="FH10" s="324"/>
      <c r="FI10" s="324"/>
      <c r="FJ10" s="324"/>
      <c r="FK10" s="324"/>
      <c r="FL10" s="324"/>
      <c r="FM10" s="324"/>
      <c r="FN10" s="324"/>
      <c r="FO10" s="324"/>
      <c r="FP10" s="324"/>
      <c r="FQ10" s="324"/>
      <c r="FR10" s="324"/>
      <c r="FS10" s="324"/>
      <c r="FT10" s="324"/>
      <c r="FU10" s="324"/>
      <c r="FV10" s="324"/>
      <c r="FW10" s="324"/>
      <c r="FX10" s="324"/>
      <c r="FY10" s="324"/>
      <c r="FZ10" s="324"/>
      <c r="GA10" s="324"/>
      <c r="GB10" s="324"/>
      <c r="GC10" s="324"/>
      <c r="GD10" s="324"/>
      <c r="GE10" s="324"/>
      <c r="GF10" s="324"/>
      <c r="GG10" s="324"/>
      <c r="GH10" s="324"/>
      <c r="GI10" s="324"/>
      <c r="GJ10" s="324"/>
      <c r="GK10" s="324"/>
      <c r="GL10" s="341"/>
    </row>
    <row r="11" spans="1:250" ht="10.15" customHeight="1" x14ac:dyDescent="0.2">
      <c r="A11" s="421"/>
      <c r="B11" s="422"/>
      <c r="C11" s="422"/>
      <c r="D11" s="422"/>
      <c r="E11" s="422"/>
      <c r="F11" s="422"/>
      <c r="G11" s="422"/>
      <c r="H11" s="422"/>
      <c r="I11" s="422"/>
      <c r="J11" s="422"/>
      <c r="K11" s="422"/>
      <c r="L11" s="422"/>
      <c r="M11" s="422"/>
      <c r="N11" s="422"/>
      <c r="O11" s="422"/>
      <c r="P11" s="422"/>
      <c r="Q11" s="422"/>
      <c r="R11" s="422"/>
      <c r="S11" s="422"/>
      <c r="T11" s="422"/>
      <c r="U11" s="422"/>
      <c r="V11" s="422"/>
      <c r="W11" s="422"/>
      <c r="X11" s="422"/>
      <c r="Y11" s="422"/>
      <c r="Z11" s="422"/>
      <c r="AA11" s="422"/>
      <c r="AB11" s="422"/>
      <c r="AC11" s="422"/>
      <c r="AD11" s="422"/>
      <c r="AE11" s="422"/>
      <c r="AF11" s="422"/>
      <c r="AG11" s="422"/>
      <c r="AH11" s="422"/>
      <c r="AI11" s="422"/>
      <c r="AJ11" s="422"/>
      <c r="AK11" s="422"/>
      <c r="AL11" s="422"/>
      <c r="AM11" s="422"/>
      <c r="AN11" s="422"/>
      <c r="AO11" s="422"/>
      <c r="AP11" s="422"/>
      <c r="AQ11" s="423"/>
      <c r="AR11" s="350"/>
      <c r="AS11" s="351"/>
      <c r="AT11" s="351"/>
      <c r="AU11" s="351"/>
      <c r="AV11" s="351"/>
      <c r="AW11" s="351"/>
      <c r="AX11" s="351"/>
      <c r="AY11" s="351"/>
      <c r="AZ11" s="351"/>
      <c r="BA11" s="351"/>
      <c r="BB11" s="351"/>
      <c r="BC11" s="351"/>
      <c r="BD11" s="351"/>
      <c r="BE11" s="351"/>
      <c r="BF11" s="351"/>
      <c r="BG11" s="351"/>
      <c r="BH11" s="351"/>
      <c r="BI11" s="351"/>
      <c r="BJ11" s="351"/>
      <c r="BK11" s="351"/>
      <c r="BL11" s="351"/>
      <c r="BM11" s="351"/>
      <c r="BN11" s="351"/>
      <c r="BO11" s="351"/>
      <c r="BP11" s="351"/>
      <c r="BQ11" s="351"/>
      <c r="BR11" s="351"/>
      <c r="BS11" s="351"/>
      <c r="BT11" s="351"/>
      <c r="BU11" s="351"/>
      <c r="BV11" s="351"/>
      <c r="BW11" s="351"/>
      <c r="BX11" s="351"/>
      <c r="BY11" s="351"/>
      <c r="BZ11" s="351"/>
      <c r="CA11" s="351"/>
      <c r="CB11" s="351"/>
      <c r="CC11" s="351"/>
      <c r="CD11" s="351"/>
      <c r="CE11" s="351"/>
      <c r="CF11" s="351"/>
      <c r="CG11" s="351"/>
      <c r="CH11" s="351"/>
      <c r="CI11" s="351"/>
      <c r="CJ11" s="351"/>
      <c r="CK11" s="351"/>
      <c r="CL11" s="351"/>
      <c r="CM11" s="351"/>
      <c r="CN11" s="351"/>
      <c r="CO11" s="351"/>
      <c r="CP11" s="351"/>
      <c r="CQ11" s="351"/>
      <c r="CR11" s="351"/>
      <c r="CS11" s="409"/>
      <c r="CT11" s="340"/>
      <c r="CU11" s="324"/>
      <c r="CV11" s="324"/>
      <c r="CW11" s="324"/>
      <c r="CX11" s="324"/>
      <c r="CY11" s="324"/>
      <c r="CZ11" s="324"/>
      <c r="DA11" s="324"/>
      <c r="DB11" s="324"/>
      <c r="DC11" s="324"/>
      <c r="DD11" s="324"/>
      <c r="DE11" s="324"/>
      <c r="DF11" s="324"/>
      <c r="DG11" s="324"/>
      <c r="DH11" s="324"/>
      <c r="DI11" s="324"/>
      <c r="DJ11" s="324"/>
      <c r="DK11" s="324"/>
      <c r="DL11" s="324"/>
      <c r="DM11" s="324"/>
      <c r="DN11" s="324"/>
      <c r="DO11" s="361"/>
      <c r="DP11" s="368"/>
      <c r="DQ11" s="245"/>
      <c r="DR11" s="245"/>
      <c r="DS11" s="245"/>
      <c r="DT11" s="245"/>
      <c r="DU11" s="245"/>
      <c r="DV11" s="245"/>
      <c r="DW11" s="245"/>
      <c r="DX11" s="245"/>
      <c r="DY11" s="245"/>
      <c r="DZ11" s="245"/>
      <c r="EA11" s="245"/>
      <c r="EB11" s="245"/>
      <c r="EC11" s="245"/>
      <c r="ED11" s="245"/>
      <c r="EE11" s="245"/>
      <c r="EF11" s="245"/>
      <c r="EG11" s="245"/>
      <c r="EH11" s="245"/>
      <c r="EI11" s="245"/>
      <c r="EJ11" s="245"/>
      <c r="EK11" s="245"/>
      <c r="EL11" s="245"/>
      <c r="EM11" s="245"/>
      <c r="EN11" s="245"/>
      <c r="EO11" s="245"/>
      <c r="EP11" s="245"/>
      <c r="EQ11" s="245"/>
      <c r="ER11" s="245"/>
      <c r="ES11" s="245"/>
      <c r="ET11" s="245"/>
      <c r="EU11" s="245"/>
      <c r="EV11" s="245" t="s">
        <v>5666</v>
      </c>
      <c r="EW11" s="245"/>
      <c r="EX11" s="245"/>
      <c r="EY11" s="245"/>
      <c r="EZ11" s="245" t="str">
        <f>'19．入力変換'!F94</f>
        <v/>
      </c>
      <c r="FA11" s="245"/>
      <c r="FB11" s="245"/>
      <c r="FC11" s="245"/>
      <c r="FD11" s="245" t="str">
        <f>'19．入力変換'!G94</f>
        <v/>
      </c>
      <c r="FE11" s="245"/>
      <c r="FF11" s="245"/>
      <c r="FG11" s="245"/>
      <c r="FH11" s="245" t="s">
        <v>5667</v>
      </c>
      <c r="FI11" s="245"/>
      <c r="FJ11" s="245"/>
      <c r="FK11" s="245"/>
      <c r="FL11" s="349" t="str">
        <f>'19．入力変換'!E97</f>
        <v/>
      </c>
      <c r="FM11" s="349"/>
      <c r="FN11" s="349"/>
      <c r="FO11" s="349"/>
      <c r="FP11" s="349"/>
      <c r="FQ11" s="349"/>
      <c r="FR11" s="349"/>
      <c r="FS11" s="349"/>
      <c r="FT11" s="349"/>
      <c r="FU11" s="349"/>
      <c r="FV11" s="349"/>
      <c r="FW11" s="349"/>
      <c r="FX11" s="349"/>
      <c r="FY11" s="349"/>
      <c r="FZ11" s="349"/>
      <c r="GA11" s="349"/>
      <c r="GB11" s="349"/>
      <c r="GC11" s="349"/>
      <c r="GD11" s="349"/>
      <c r="GE11" s="349"/>
      <c r="GF11" s="349"/>
      <c r="GG11" s="349"/>
      <c r="GH11" s="349"/>
      <c r="GI11" s="349"/>
      <c r="GJ11" s="349"/>
      <c r="GK11" s="349"/>
      <c r="GL11" s="369"/>
    </row>
    <row r="12" spans="1:250" ht="10.15" customHeight="1" x14ac:dyDescent="0.2">
      <c r="A12" s="388" t="s">
        <v>5720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  <c r="O12" s="389"/>
      <c r="P12" s="389"/>
      <c r="Q12" s="389"/>
      <c r="R12" s="389"/>
      <c r="S12" s="389"/>
      <c r="T12" s="389"/>
      <c r="U12" s="389"/>
      <c r="V12" s="389"/>
      <c r="W12" s="389"/>
      <c r="X12" s="389"/>
      <c r="Y12" s="389"/>
      <c r="Z12" s="389"/>
      <c r="AA12" s="389"/>
      <c r="AB12" s="389"/>
      <c r="AC12" s="389"/>
      <c r="AD12" s="389"/>
      <c r="AE12" s="389"/>
      <c r="AF12" s="389"/>
      <c r="AG12" s="389"/>
      <c r="AH12" s="389"/>
      <c r="AI12" s="389"/>
      <c r="AJ12" s="389"/>
      <c r="AK12" s="389"/>
      <c r="AL12" s="389"/>
      <c r="AM12" s="389"/>
      <c r="AN12" s="389"/>
      <c r="AO12" s="389"/>
      <c r="AP12" s="389"/>
      <c r="AQ12" s="389"/>
      <c r="AR12" s="390" t="str">
        <f>DBCS('19．入力変換'!D55)</f>
        <v/>
      </c>
      <c r="AS12" s="390"/>
      <c r="AT12" s="390"/>
      <c r="AU12" s="390"/>
      <c r="AV12" s="390"/>
      <c r="AW12" s="390"/>
      <c r="AX12" s="390"/>
      <c r="AY12" s="390"/>
      <c r="AZ12" s="390"/>
      <c r="BA12" s="390"/>
      <c r="BB12" s="390"/>
      <c r="BC12" s="390"/>
      <c r="BD12" s="390"/>
      <c r="BE12" s="390"/>
      <c r="BF12" s="390"/>
      <c r="BG12" s="390"/>
      <c r="BH12" s="390"/>
      <c r="BI12" s="390"/>
      <c r="BJ12" s="390"/>
      <c r="BK12" s="390"/>
      <c r="BL12" s="390"/>
      <c r="BM12" s="390"/>
      <c r="BN12" s="390"/>
      <c r="BO12" s="390"/>
      <c r="BP12" s="390"/>
      <c r="BQ12" s="390"/>
      <c r="BR12" s="390"/>
      <c r="BS12" s="390"/>
      <c r="BT12" s="390"/>
      <c r="BU12" s="390"/>
      <c r="BV12" s="390"/>
      <c r="BW12" s="390"/>
      <c r="BX12" s="390"/>
      <c r="BY12" s="390"/>
      <c r="BZ12" s="390"/>
      <c r="CA12" s="390"/>
      <c r="CB12" s="390"/>
      <c r="CC12" s="390"/>
      <c r="CD12" s="390"/>
      <c r="CE12" s="390"/>
      <c r="CF12" s="390"/>
      <c r="CG12" s="390"/>
      <c r="CH12" s="390"/>
      <c r="CI12" s="390"/>
      <c r="CJ12" s="390"/>
      <c r="CK12" s="390"/>
      <c r="CL12" s="390"/>
      <c r="CM12" s="390"/>
      <c r="CN12" s="390"/>
      <c r="CO12" s="390"/>
      <c r="CP12" s="390"/>
      <c r="CQ12" s="390"/>
      <c r="CR12" s="390"/>
      <c r="CS12" s="410"/>
      <c r="CT12" s="340"/>
      <c r="CU12" s="324"/>
      <c r="CV12" s="324"/>
      <c r="CW12" s="324"/>
      <c r="CX12" s="324"/>
      <c r="CY12" s="324"/>
      <c r="CZ12" s="324"/>
      <c r="DA12" s="324"/>
      <c r="DB12" s="324"/>
      <c r="DC12" s="324"/>
      <c r="DD12" s="324"/>
      <c r="DE12" s="324"/>
      <c r="DF12" s="324"/>
      <c r="DG12" s="324"/>
      <c r="DH12" s="324"/>
      <c r="DI12" s="324"/>
      <c r="DJ12" s="324"/>
      <c r="DK12" s="324"/>
      <c r="DL12" s="324"/>
      <c r="DM12" s="324"/>
      <c r="DN12" s="324"/>
      <c r="DO12" s="361"/>
      <c r="DP12" s="368"/>
      <c r="DQ12" s="245"/>
      <c r="DR12" s="245"/>
      <c r="DS12" s="245"/>
      <c r="DT12" s="245"/>
      <c r="DU12" s="245"/>
      <c r="DV12" s="245"/>
      <c r="DW12" s="245"/>
      <c r="DX12" s="245"/>
      <c r="DY12" s="245"/>
      <c r="DZ12" s="245"/>
      <c r="EA12" s="245"/>
      <c r="EB12" s="245"/>
      <c r="EC12" s="245"/>
      <c r="ED12" s="245"/>
      <c r="EE12" s="245"/>
      <c r="EF12" s="245"/>
      <c r="EG12" s="245"/>
      <c r="EH12" s="245"/>
      <c r="EI12" s="245"/>
      <c r="EJ12" s="245"/>
      <c r="EK12" s="245"/>
      <c r="EL12" s="245"/>
      <c r="EM12" s="245"/>
      <c r="EN12" s="245"/>
      <c r="EO12" s="245"/>
      <c r="EP12" s="245"/>
      <c r="EQ12" s="245"/>
      <c r="ER12" s="245"/>
      <c r="ES12" s="245"/>
      <c r="ET12" s="245"/>
      <c r="EU12" s="245"/>
      <c r="EV12" s="245"/>
      <c r="EW12" s="245"/>
      <c r="EX12" s="245"/>
      <c r="EY12" s="245"/>
      <c r="EZ12" s="245"/>
      <c r="FA12" s="245"/>
      <c r="FB12" s="245"/>
      <c r="FC12" s="245"/>
      <c r="FD12" s="245"/>
      <c r="FE12" s="245"/>
      <c r="FF12" s="245"/>
      <c r="FG12" s="245"/>
      <c r="FH12" s="245"/>
      <c r="FI12" s="245"/>
      <c r="FJ12" s="245"/>
      <c r="FK12" s="245"/>
      <c r="FL12" s="349"/>
      <c r="FM12" s="349"/>
      <c r="FN12" s="349"/>
      <c r="FO12" s="349"/>
      <c r="FP12" s="349"/>
      <c r="FQ12" s="349"/>
      <c r="FR12" s="349"/>
      <c r="FS12" s="349"/>
      <c r="FT12" s="349"/>
      <c r="FU12" s="349"/>
      <c r="FV12" s="349"/>
      <c r="FW12" s="349"/>
      <c r="FX12" s="349"/>
      <c r="FY12" s="349"/>
      <c r="FZ12" s="349"/>
      <c r="GA12" s="349"/>
      <c r="GB12" s="349"/>
      <c r="GC12" s="349"/>
      <c r="GD12" s="349"/>
      <c r="GE12" s="349"/>
      <c r="GF12" s="349"/>
      <c r="GG12" s="349"/>
      <c r="GH12" s="349"/>
      <c r="GI12" s="349"/>
      <c r="GJ12" s="349"/>
      <c r="GK12" s="349"/>
      <c r="GL12" s="369"/>
    </row>
    <row r="13" spans="1:250" ht="10.15" customHeight="1" x14ac:dyDescent="0.2">
      <c r="A13" s="388"/>
      <c r="B13" s="389"/>
      <c r="C13" s="389"/>
      <c r="D13" s="389"/>
      <c r="E13" s="389"/>
      <c r="F13" s="389"/>
      <c r="G13" s="389"/>
      <c r="H13" s="389"/>
      <c r="I13" s="389"/>
      <c r="J13" s="389"/>
      <c r="K13" s="389"/>
      <c r="L13" s="389"/>
      <c r="M13" s="389"/>
      <c r="N13" s="389"/>
      <c r="O13" s="389"/>
      <c r="P13" s="389"/>
      <c r="Q13" s="389"/>
      <c r="R13" s="389"/>
      <c r="S13" s="389"/>
      <c r="T13" s="389"/>
      <c r="U13" s="389"/>
      <c r="V13" s="389"/>
      <c r="W13" s="389"/>
      <c r="X13" s="389"/>
      <c r="Y13" s="389"/>
      <c r="Z13" s="389"/>
      <c r="AA13" s="389"/>
      <c r="AB13" s="389"/>
      <c r="AC13" s="389"/>
      <c r="AD13" s="389"/>
      <c r="AE13" s="389"/>
      <c r="AF13" s="389"/>
      <c r="AG13" s="389"/>
      <c r="AH13" s="389"/>
      <c r="AI13" s="389"/>
      <c r="AJ13" s="389"/>
      <c r="AK13" s="389"/>
      <c r="AL13" s="389"/>
      <c r="AM13" s="389"/>
      <c r="AN13" s="389"/>
      <c r="AO13" s="389"/>
      <c r="AP13" s="389"/>
      <c r="AQ13" s="389"/>
      <c r="AR13" s="390"/>
      <c r="AS13" s="390"/>
      <c r="AT13" s="390"/>
      <c r="AU13" s="390"/>
      <c r="AV13" s="390"/>
      <c r="AW13" s="390"/>
      <c r="AX13" s="390"/>
      <c r="AY13" s="390"/>
      <c r="AZ13" s="390"/>
      <c r="BA13" s="390"/>
      <c r="BB13" s="390"/>
      <c r="BC13" s="390"/>
      <c r="BD13" s="390"/>
      <c r="BE13" s="390"/>
      <c r="BF13" s="390"/>
      <c r="BG13" s="390"/>
      <c r="BH13" s="390"/>
      <c r="BI13" s="390"/>
      <c r="BJ13" s="390"/>
      <c r="BK13" s="390"/>
      <c r="BL13" s="390"/>
      <c r="BM13" s="390"/>
      <c r="BN13" s="390"/>
      <c r="BO13" s="390"/>
      <c r="BP13" s="390"/>
      <c r="BQ13" s="390"/>
      <c r="BR13" s="390"/>
      <c r="BS13" s="390"/>
      <c r="BT13" s="390"/>
      <c r="BU13" s="390"/>
      <c r="BV13" s="390"/>
      <c r="BW13" s="390"/>
      <c r="BX13" s="390"/>
      <c r="BY13" s="390"/>
      <c r="BZ13" s="390"/>
      <c r="CA13" s="390"/>
      <c r="CB13" s="390"/>
      <c r="CC13" s="390"/>
      <c r="CD13" s="390"/>
      <c r="CE13" s="390"/>
      <c r="CF13" s="390"/>
      <c r="CG13" s="390"/>
      <c r="CH13" s="390"/>
      <c r="CI13" s="390"/>
      <c r="CJ13" s="390"/>
      <c r="CK13" s="390"/>
      <c r="CL13" s="390"/>
      <c r="CM13" s="390"/>
      <c r="CN13" s="390"/>
      <c r="CO13" s="390"/>
      <c r="CP13" s="390"/>
      <c r="CQ13" s="390"/>
      <c r="CR13" s="390"/>
      <c r="CS13" s="410"/>
      <c r="CT13" s="340"/>
      <c r="CU13" s="324"/>
      <c r="CV13" s="324"/>
      <c r="CW13" s="324"/>
      <c r="CX13" s="324"/>
      <c r="CY13" s="324"/>
      <c r="CZ13" s="324"/>
      <c r="DA13" s="324"/>
      <c r="DB13" s="324"/>
      <c r="DC13" s="324"/>
      <c r="DD13" s="324"/>
      <c r="DE13" s="324"/>
      <c r="DF13" s="324"/>
      <c r="DG13" s="324"/>
      <c r="DH13" s="324"/>
      <c r="DI13" s="324"/>
      <c r="DJ13" s="324"/>
      <c r="DK13" s="324"/>
      <c r="DL13" s="324"/>
      <c r="DM13" s="324"/>
      <c r="DN13" s="324"/>
      <c r="DO13" s="361"/>
      <c r="DP13" s="348" t="str">
        <f>IF('19．入力変換'!E91="国土交通","",'19．入力変換'!E91)</f>
        <v/>
      </c>
      <c r="DQ13" s="349"/>
      <c r="DR13" s="349"/>
      <c r="DS13" s="349"/>
      <c r="DT13" s="349"/>
      <c r="DU13" s="349"/>
      <c r="DV13" s="349"/>
      <c r="DW13" s="349"/>
      <c r="DX13" s="349"/>
      <c r="DY13" s="349"/>
      <c r="DZ13" s="349"/>
      <c r="EA13" s="349"/>
      <c r="EB13" s="349"/>
      <c r="EC13" s="349"/>
      <c r="ED13" s="349"/>
      <c r="EE13" s="349"/>
      <c r="EF13" s="349"/>
      <c r="EG13" s="349"/>
      <c r="EH13" s="349"/>
      <c r="EI13" s="349"/>
      <c r="EJ13" s="349" t="s">
        <v>5769</v>
      </c>
      <c r="EK13" s="349"/>
      <c r="EL13" s="349"/>
      <c r="EM13" s="349"/>
      <c r="EN13" s="349"/>
      <c r="EO13" s="349"/>
      <c r="EP13" s="349"/>
      <c r="EQ13" s="349"/>
      <c r="ER13" s="349"/>
      <c r="ES13" s="349"/>
      <c r="ET13" s="349"/>
      <c r="EU13" s="349"/>
      <c r="EV13" s="245"/>
      <c r="EW13" s="245"/>
      <c r="EX13" s="245"/>
      <c r="EY13" s="245"/>
      <c r="EZ13" s="245"/>
      <c r="FA13" s="245"/>
      <c r="FB13" s="245"/>
      <c r="FC13" s="245"/>
      <c r="FD13" s="245"/>
      <c r="FE13" s="245"/>
      <c r="FF13" s="245"/>
      <c r="FG13" s="245"/>
      <c r="FH13" s="245"/>
      <c r="FI13" s="245"/>
      <c r="FJ13" s="245"/>
      <c r="FK13" s="245"/>
      <c r="FL13" s="245"/>
      <c r="FM13" s="245"/>
      <c r="FN13" s="245"/>
      <c r="FO13" s="245"/>
      <c r="FP13" s="245"/>
      <c r="FQ13" s="245"/>
      <c r="FR13" s="245"/>
      <c r="FS13" s="245"/>
      <c r="FT13" s="245"/>
      <c r="FU13" s="245"/>
      <c r="FV13" s="245"/>
      <c r="FW13" s="245"/>
      <c r="FX13" s="245"/>
      <c r="FY13" s="245"/>
      <c r="FZ13" s="245"/>
      <c r="GA13" s="245"/>
      <c r="GB13" s="245"/>
      <c r="GC13" s="245"/>
      <c r="GD13" s="245"/>
      <c r="GE13" s="245"/>
      <c r="GF13" s="245"/>
      <c r="GG13" s="245"/>
      <c r="GH13" s="245"/>
      <c r="GI13" s="245"/>
      <c r="GJ13" s="245"/>
      <c r="GK13" s="245"/>
      <c r="GL13" s="339"/>
    </row>
    <row r="14" spans="1:250" ht="10.15" customHeight="1" x14ac:dyDescent="0.2">
      <c r="A14" s="388"/>
      <c r="B14" s="389"/>
      <c r="C14" s="389"/>
      <c r="D14" s="389"/>
      <c r="E14" s="389"/>
      <c r="F14" s="389"/>
      <c r="G14" s="389"/>
      <c r="H14" s="389"/>
      <c r="I14" s="389"/>
      <c r="J14" s="389"/>
      <c r="K14" s="389"/>
      <c r="L14" s="389"/>
      <c r="M14" s="389"/>
      <c r="N14" s="389"/>
      <c r="O14" s="389"/>
      <c r="P14" s="389"/>
      <c r="Q14" s="389"/>
      <c r="R14" s="389"/>
      <c r="S14" s="389"/>
      <c r="T14" s="389"/>
      <c r="U14" s="389"/>
      <c r="V14" s="389"/>
      <c r="W14" s="389"/>
      <c r="X14" s="389"/>
      <c r="Y14" s="389"/>
      <c r="Z14" s="389"/>
      <c r="AA14" s="389"/>
      <c r="AB14" s="389"/>
      <c r="AC14" s="389"/>
      <c r="AD14" s="389"/>
      <c r="AE14" s="389"/>
      <c r="AF14" s="389"/>
      <c r="AG14" s="389"/>
      <c r="AH14" s="389"/>
      <c r="AI14" s="389"/>
      <c r="AJ14" s="389"/>
      <c r="AK14" s="389"/>
      <c r="AL14" s="389"/>
      <c r="AM14" s="389"/>
      <c r="AN14" s="389"/>
      <c r="AO14" s="389"/>
      <c r="AP14" s="389"/>
      <c r="AQ14" s="389"/>
      <c r="AR14" s="390"/>
      <c r="AS14" s="390"/>
      <c r="AT14" s="390"/>
      <c r="AU14" s="390"/>
      <c r="AV14" s="390"/>
      <c r="AW14" s="390"/>
      <c r="AX14" s="390"/>
      <c r="AY14" s="390"/>
      <c r="AZ14" s="390"/>
      <c r="BA14" s="390"/>
      <c r="BB14" s="390"/>
      <c r="BC14" s="390"/>
      <c r="BD14" s="390"/>
      <c r="BE14" s="390"/>
      <c r="BF14" s="390"/>
      <c r="BG14" s="390"/>
      <c r="BH14" s="390"/>
      <c r="BI14" s="390"/>
      <c r="BJ14" s="390"/>
      <c r="BK14" s="390"/>
      <c r="BL14" s="390"/>
      <c r="BM14" s="390"/>
      <c r="BN14" s="390"/>
      <c r="BO14" s="390"/>
      <c r="BP14" s="390"/>
      <c r="BQ14" s="390"/>
      <c r="BR14" s="390"/>
      <c r="BS14" s="390"/>
      <c r="BT14" s="390"/>
      <c r="BU14" s="390"/>
      <c r="BV14" s="390"/>
      <c r="BW14" s="390"/>
      <c r="BX14" s="390"/>
      <c r="BY14" s="390"/>
      <c r="BZ14" s="390"/>
      <c r="CA14" s="390"/>
      <c r="CB14" s="390"/>
      <c r="CC14" s="390"/>
      <c r="CD14" s="390"/>
      <c r="CE14" s="390"/>
      <c r="CF14" s="390"/>
      <c r="CG14" s="390"/>
      <c r="CH14" s="390"/>
      <c r="CI14" s="390"/>
      <c r="CJ14" s="390"/>
      <c r="CK14" s="390"/>
      <c r="CL14" s="390"/>
      <c r="CM14" s="390"/>
      <c r="CN14" s="390"/>
      <c r="CO14" s="390"/>
      <c r="CP14" s="390"/>
      <c r="CQ14" s="390"/>
      <c r="CR14" s="390"/>
      <c r="CS14" s="410"/>
      <c r="CT14" s="362"/>
      <c r="CU14" s="363"/>
      <c r="CV14" s="363"/>
      <c r="CW14" s="363"/>
      <c r="CX14" s="363"/>
      <c r="CY14" s="363"/>
      <c r="CZ14" s="363"/>
      <c r="DA14" s="363"/>
      <c r="DB14" s="363"/>
      <c r="DC14" s="363"/>
      <c r="DD14" s="363"/>
      <c r="DE14" s="363"/>
      <c r="DF14" s="363"/>
      <c r="DG14" s="363"/>
      <c r="DH14" s="363"/>
      <c r="DI14" s="363"/>
      <c r="DJ14" s="363"/>
      <c r="DK14" s="363"/>
      <c r="DL14" s="363"/>
      <c r="DM14" s="363"/>
      <c r="DN14" s="363"/>
      <c r="DO14" s="364"/>
      <c r="DP14" s="350"/>
      <c r="DQ14" s="351"/>
      <c r="DR14" s="351"/>
      <c r="DS14" s="351"/>
      <c r="DT14" s="351"/>
      <c r="DU14" s="351"/>
      <c r="DV14" s="351"/>
      <c r="DW14" s="351"/>
      <c r="DX14" s="351"/>
      <c r="DY14" s="351"/>
      <c r="DZ14" s="351"/>
      <c r="EA14" s="351"/>
      <c r="EB14" s="351"/>
      <c r="EC14" s="351"/>
      <c r="ED14" s="351"/>
      <c r="EE14" s="351"/>
      <c r="EF14" s="351"/>
      <c r="EG14" s="351"/>
      <c r="EH14" s="351"/>
      <c r="EI14" s="351"/>
      <c r="EJ14" s="351"/>
      <c r="EK14" s="351"/>
      <c r="EL14" s="351"/>
      <c r="EM14" s="351"/>
      <c r="EN14" s="351"/>
      <c r="EO14" s="351"/>
      <c r="EP14" s="351"/>
      <c r="EQ14" s="351"/>
      <c r="ER14" s="351"/>
      <c r="ES14" s="351"/>
      <c r="ET14" s="351"/>
      <c r="EU14" s="351"/>
      <c r="EV14" s="352"/>
      <c r="EW14" s="352"/>
      <c r="EX14" s="352"/>
      <c r="EY14" s="352"/>
      <c r="EZ14" s="352"/>
      <c r="FA14" s="352"/>
      <c r="FB14" s="352"/>
      <c r="FC14" s="352"/>
      <c r="FD14" s="352"/>
      <c r="FE14" s="352"/>
      <c r="FF14" s="352"/>
      <c r="FG14" s="352"/>
      <c r="FH14" s="352"/>
      <c r="FI14" s="352"/>
      <c r="FJ14" s="352"/>
      <c r="FK14" s="352"/>
      <c r="FL14" s="352"/>
      <c r="FM14" s="352"/>
      <c r="FN14" s="352"/>
      <c r="FO14" s="352"/>
      <c r="FP14" s="352"/>
      <c r="FQ14" s="352"/>
      <c r="FR14" s="352"/>
      <c r="FS14" s="352"/>
      <c r="FT14" s="352"/>
      <c r="FU14" s="352"/>
      <c r="FV14" s="352"/>
      <c r="FW14" s="352"/>
      <c r="FX14" s="352"/>
      <c r="FY14" s="352"/>
      <c r="FZ14" s="352"/>
      <c r="GA14" s="352"/>
      <c r="GB14" s="352"/>
      <c r="GC14" s="352"/>
      <c r="GD14" s="352"/>
      <c r="GE14" s="352"/>
      <c r="GF14" s="352"/>
      <c r="GG14" s="352"/>
      <c r="GH14" s="352"/>
      <c r="GI14" s="352"/>
      <c r="GJ14" s="352"/>
      <c r="GK14" s="352"/>
      <c r="GL14" s="353"/>
    </row>
    <row r="15" spans="1:250" ht="10.15" customHeight="1" x14ac:dyDescent="0.2">
      <c r="A15" s="388" t="s">
        <v>5760</v>
      </c>
      <c r="B15" s="389"/>
      <c r="C15" s="389"/>
      <c r="D15" s="389"/>
      <c r="E15" s="389"/>
      <c r="F15" s="389"/>
      <c r="G15" s="389"/>
      <c r="H15" s="389"/>
      <c r="I15" s="389"/>
      <c r="J15" s="389"/>
      <c r="K15" s="389"/>
      <c r="L15" s="389"/>
      <c r="M15" s="389"/>
      <c r="N15" s="389"/>
      <c r="O15" s="389"/>
      <c r="P15" s="389"/>
      <c r="Q15" s="389"/>
      <c r="R15" s="389"/>
      <c r="S15" s="389"/>
      <c r="T15" s="389"/>
      <c r="U15" s="389"/>
      <c r="V15" s="389"/>
      <c r="W15" s="389"/>
      <c r="X15" s="389"/>
      <c r="Y15" s="389"/>
      <c r="Z15" s="389"/>
      <c r="AA15" s="389"/>
      <c r="AB15" s="389"/>
      <c r="AC15" s="389"/>
      <c r="AD15" s="389"/>
      <c r="AE15" s="389"/>
      <c r="AF15" s="389"/>
      <c r="AG15" s="389"/>
      <c r="AH15" s="389"/>
      <c r="AI15" s="389"/>
      <c r="AJ15" s="389"/>
      <c r="AK15" s="389"/>
      <c r="AL15" s="389"/>
      <c r="AM15" s="389"/>
      <c r="AN15" s="389"/>
      <c r="AO15" s="389"/>
      <c r="AP15" s="389"/>
      <c r="AQ15" s="389"/>
      <c r="AR15" s="390" t="str">
        <f>DBCS('19．入力変換'!D70)</f>
        <v/>
      </c>
      <c r="AS15" s="390"/>
      <c r="AT15" s="390"/>
      <c r="AU15" s="390"/>
      <c r="AV15" s="390"/>
      <c r="AW15" s="390"/>
      <c r="AX15" s="390"/>
      <c r="AY15" s="390"/>
      <c r="AZ15" s="390"/>
      <c r="BA15" s="390"/>
      <c r="BB15" s="390"/>
      <c r="BC15" s="390"/>
      <c r="BD15" s="390"/>
      <c r="BE15" s="390"/>
      <c r="BF15" s="390"/>
      <c r="BG15" s="390"/>
      <c r="BH15" s="390"/>
      <c r="BI15" s="390"/>
      <c r="BJ15" s="390"/>
      <c r="BK15" s="390"/>
      <c r="BL15" s="390"/>
      <c r="BM15" s="390"/>
      <c r="BN15" s="390"/>
      <c r="BO15" s="390"/>
      <c r="BP15" s="390"/>
      <c r="BQ15" s="390"/>
      <c r="BR15" s="390"/>
      <c r="BS15" s="390"/>
      <c r="BT15" s="390"/>
      <c r="BU15" s="390"/>
      <c r="BV15" s="390"/>
      <c r="BW15" s="390"/>
      <c r="BX15" s="390"/>
      <c r="BY15" s="390"/>
      <c r="BZ15" s="390"/>
      <c r="CA15" s="390"/>
      <c r="CB15" s="390"/>
      <c r="CC15" s="390"/>
      <c r="CD15" s="390"/>
      <c r="CE15" s="390"/>
      <c r="CF15" s="390"/>
      <c r="CG15" s="390"/>
      <c r="CH15" s="390"/>
      <c r="CI15" s="390"/>
      <c r="CJ15" s="390"/>
      <c r="CK15" s="390"/>
      <c r="CL15" s="390"/>
      <c r="CM15" s="390"/>
      <c r="CN15" s="390"/>
      <c r="CO15" s="390"/>
      <c r="CP15" s="390"/>
      <c r="CQ15" s="390"/>
      <c r="CR15" s="390"/>
      <c r="CS15" s="410"/>
      <c r="CT15" s="354" t="s">
        <v>5772</v>
      </c>
      <c r="CU15" s="355"/>
      <c r="CV15" s="355"/>
      <c r="CW15" s="355"/>
      <c r="CX15" s="355"/>
      <c r="CY15" s="355"/>
      <c r="CZ15" s="355"/>
      <c r="DA15" s="355"/>
      <c r="DB15" s="355"/>
      <c r="DC15" s="355"/>
      <c r="DD15" s="355"/>
      <c r="DE15" s="355"/>
      <c r="DF15" s="355"/>
      <c r="DG15" s="355"/>
      <c r="DH15" s="355"/>
      <c r="DI15" s="355"/>
      <c r="DJ15" s="355"/>
      <c r="DK15" s="355"/>
      <c r="DL15" s="355"/>
      <c r="DM15" s="355"/>
      <c r="DN15" s="355"/>
      <c r="DO15" s="355"/>
      <c r="DP15" s="356" t="str">
        <f>'19．入力変換'!E88</f>
        <v/>
      </c>
      <c r="DQ15" s="356"/>
      <c r="DR15" s="356"/>
      <c r="DS15" s="356"/>
      <c r="DT15" s="356"/>
      <c r="DU15" s="356"/>
      <c r="DV15" s="356"/>
      <c r="DW15" s="356"/>
      <c r="DX15" s="356"/>
      <c r="DY15" s="356"/>
      <c r="DZ15" s="356"/>
      <c r="EA15" s="356"/>
      <c r="EB15" s="356"/>
      <c r="EC15" s="356"/>
      <c r="ED15" s="356"/>
      <c r="EE15" s="356"/>
      <c r="EF15" s="356"/>
      <c r="EG15" s="356"/>
      <c r="EH15" s="356"/>
      <c r="EI15" s="356"/>
      <c r="EJ15" s="356"/>
      <c r="EK15" s="356"/>
      <c r="EL15" s="356"/>
      <c r="EM15" s="356"/>
      <c r="EN15" s="356"/>
      <c r="EO15" s="356"/>
      <c r="EP15" s="356"/>
      <c r="EQ15" s="356"/>
      <c r="ER15" s="356"/>
      <c r="ES15" s="356"/>
      <c r="ET15" s="356"/>
      <c r="EU15" s="356"/>
      <c r="EV15" s="356"/>
      <c r="EW15" s="356"/>
      <c r="EX15" s="356"/>
      <c r="EY15" s="356"/>
      <c r="EZ15" s="356"/>
      <c r="FA15" s="356"/>
      <c r="FB15" s="356"/>
      <c r="FC15" s="356"/>
      <c r="FD15" s="356"/>
      <c r="FE15" s="356"/>
      <c r="FF15" s="356"/>
      <c r="FG15" s="356"/>
      <c r="FH15" s="356"/>
      <c r="FI15" s="356"/>
      <c r="FJ15" s="356"/>
      <c r="FK15" s="356"/>
      <c r="FL15" s="356"/>
      <c r="FM15" s="356"/>
      <c r="FN15" s="356"/>
      <c r="FO15" s="356"/>
      <c r="FP15" s="356"/>
      <c r="FQ15" s="356"/>
      <c r="FR15" s="356"/>
      <c r="FS15" s="356"/>
      <c r="FT15" s="356"/>
      <c r="FU15" s="356"/>
      <c r="FV15" s="356"/>
      <c r="FW15" s="356"/>
      <c r="FX15" s="356"/>
      <c r="FY15" s="356"/>
      <c r="FZ15" s="356"/>
      <c r="GA15" s="356"/>
      <c r="GB15" s="356"/>
      <c r="GC15" s="356"/>
      <c r="GD15" s="356"/>
      <c r="GE15" s="356"/>
      <c r="GF15" s="356"/>
      <c r="GG15" s="356"/>
      <c r="GH15" s="356"/>
      <c r="GI15" s="356"/>
      <c r="GJ15" s="356"/>
      <c r="GK15" s="356"/>
      <c r="GL15" s="357"/>
    </row>
    <row r="16" spans="1:250" ht="10.15" customHeight="1" x14ac:dyDescent="0.2">
      <c r="A16" s="388"/>
      <c r="B16" s="389"/>
      <c r="C16" s="389"/>
      <c r="D16" s="389"/>
      <c r="E16" s="389"/>
      <c r="F16" s="389"/>
      <c r="G16" s="389"/>
      <c r="H16" s="389"/>
      <c r="I16" s="389"/>
      <c r="J16" s="389"/>
      <c r="K16" s="389"/>
      <c r="L16" s="389"/>
      <c r="M16" s="389"/>
      <c r="N16" s="389"/>
      <c r="O16" s="389"/>
      <c r="P16" s="389"/>
      <c r="Q16" s="389"/>
      <c r="R16" s="389"/>
      <c r="S16" s="389"/>
      <c r="T16" s="389"/>
      <c r="U16" s="389"/>
      <c r="V16" s="389"/>
      <c r="W16" s="389"/>
      <c r="X16" s="389"/>
      <c r="Y16" s="389"/>
      <c r="Z16" s="389"/>
      <c r="AA16" s="389"/>
      <c r="AB16" s="389"/>
      <c r="AC16" s="389"/>
      <c r="AD16" s="389"/>
      <c r="AE16" s="389"/>
      <c r="AF16" s="389"/>
      <c r="AG16" s="389"/>
      <c r="AH16" s="389"/>
      <c r="AI16" s="389"/>
      <c r="AJ16" s="389"/>
      <c r="AK16" s="389"/>
      <c r="AL16" s="389"/>
      <c r="AM16" s="389"/>
      <c r="AN16" s="389"/>
      <c r="AO16" s="389"/>
      <c r="AP16" s="389"/>
      <c r="AQ16" s="389"/>
      <c r="AR16" s="390"/>
      <c r="AS16" s="390"/>
      <c r="AT16" s="390"/>
      <c r="AU16" s="390"/>
      <c r="AV16" s="390"/>
      <c r="AW16" s="390"/>
      <c r="AX16" s="390"/>
      <c r="AY16" s="390"/>
      <c r="AZ16" s="390"/>
      <c r="BA16" s="390"/>
      <c r="BB16" s="390"/>
      <c r="BC16" s="390"/>
      <c r="BD16" s="390"/>
      <c r="BE16" s="390"/>
      <c r="BF16" s="390"/>
      <c r="BG16" s="390"/>
      <c r="BH16" s="390"/>
      <c r="BI16" s="390"/>
      <c r="BJ16" s="390"/>
      <c r="BK16" s="390"/>
      <c r="BL16" s="390"/>
      <c r="BM16" s="390"/>
      <c r="BN16" s="390"/>
      <c r="BO16" s="390"/>
      <c r="BP16" s="390"/>
      <c r="BQ16" s="390"/>
      <c r="BR16" s="390"/>
      <c r="BS16" s="390"/>
      <c r="BT16" s="390"/>
      <c r="BU16" s="390"/>
      <c r="BV16" s="390"/>
      <c r="BW16" s="390"/>
      <c r="BX16" s="390"/>
      <c r="BY16" s="390"/>
      <c r="BZ16" s="390"/>
      <c r="CA16" s="390"/>
      <c r="CB16" s="390"/>
      <c r="CC16" s="390"/>
      <c r="CD16" s="390"/>
      <c r="CE16" s="390"/>
      <c r="CF16" s="390"/>
      <c r="CG16" s="390"/>
      <c r="CH16" s="390"/>
      <c r="CI16" s="390"/>
      <c r="CJ16" s="390"/>
      <c r="CK16" s="390"/>
      <c r="CL16" s="390"/>
      <c r="CM16" s="390"/>
      <c r="CN16" s="390"/>
      <c r="CO16" s="390"/>
      <c r="CP16" s="390"/>
      <c r="CQ16" s="390"/>
      <c r="CR16" s="390"/>
      <c r="CS16" s="410"/>
      <c r="CT16" s="354"/>
      <c r="CU16" s="355"/>
      <c r="CV16" s="355"/>
      <c r="CW16" s="355"/>
      <c r="CX16" s="355"/>
      <c r="CY16" s="355"/>
      <c r="CZ16" s="355"/>
      <c r="DA16" s="355"/>
      <c r="DB16" s="355"/>
      <c r="DC16" s="355"/>
      <c r="DD16" s="355"/>
      <c r="DE16" s="355"/>
      <c r="DF16" s="355"/>
      <c r="DG16" s="355"/>
      <c r="DH16" s="355"/>
      <c r="DI16" s="355"/>
      <c r="DJ16" s="355"/>
      <c r="DK16" s="355"/>
      <c r="DL16" s="355"/>
      <c r="DM16" s="355"/>
      <c r="DN16" s="355"/>
      <c r="DO16" s="355"/>
      <c r="DP16" s="356"/>
      <c r="DQ16" s="356"/>
      <c r="DR16" s="356"/>
      <c r="DS16" s="356"/>
      <c r="DT16" s="356"/>
      <c r="DU16" s="356"/>
      <c r="DV16" s="356"/>
      <c r="DW16" s="356"/>
      <c r="DX16" s="356"/>
      <c r="DY16" s="356"/>
      <c r="DZ16" s="356"/>
      <c r="EA16" s="356"/>
      <c r="EB16" s="356"/>
      <c r="EC16" s="356"/>
      <c r="ED16" s="356"/>
      <c r="EE16" s="356"/>
      <c r="EF16" s="356"/>
      <c r="EG16" s="356"/>
      <c r="EH16" s="356"/>
      <c r="EI16" s="356"/>
      <c r="EJ16" s="356"/>
      <c r="EK16" s="356"/>
      <c r="EL16" s="356"/>
      <c r="EM16" s="356"/>
      <c r="EN16" s="356"/>
      <c r="EO16" s="356"/>
      <c r="EP16" s="356"/>
      <c r="EQ16" s="356"/>
      <c r="ER16" s="356"/>
      <c r="ES16" s="356"/>
      <c r="ET16" s="356"/>
      <c r="EU16" s="356"/>
      <c r="EV16" s="356"/>
      <c r="EW16" s="356"/>
      <c r="EX16" s="356"/>
      <c r="EY16" s="356"/>
      <c r="EZ16" s="356"/>
      <c r="FA16" s="356"/>
      <c r="FB16" s="356"/>
      <c r="FC16" s="356"/>
      <c r="FD16" s="356"/>
      <c r="FE16" s="356"/>
      <c r="FF16" s="356"/>
      <c r="FG16" s="356"/>
      <c r="FH16" s="356"/>
      <c r="FI16" s="356"/>
      <c r="FJ16" s="356"/>
      <c r="FK16" s="356"/>
      <c r="FL16" s="356"/>
      <c r="FM16" s="356"/>
      <c r="FN16" s="356"/>
      <c r="FO16" s="356"/>
      <c r="FP16" s="356"/>
      <c r="FQ16" s="356"/>
      <c r="FR16" s="356"/>
      <c r="FS16" s="356"/>
      <c r="FT16" s="356"/>
      <c r="FU16" s="356"/>
      <c r="FV16" s="356"/>
      <c r="FW16" s="356"/>
      <c r="FX16" s="356"/>
      <c r="FY16" s="356"/>
      <c r="FZ16" s="356"/>
      <c r="GA16" s="356"/>
      <c r="GB16" s="356"/>
      <c r="GC16" s="356"/>
      <c r="GD16" s="356"/>
      <c r="GE16" s="356"/>
      <c r="GF16" s="356"/>
      <c r="GG16" s="356"/>
      <c r="GH16" s="356"/>
      <c r="GI16" s="356"/>
      <c r="GJ16" s="356"/>
      <c r="GK16" s="356"/>
      <c r="GL16" s="357"/>
    </row>
    <row r="17" spans="1:194" ht="10.15" customHeight="1" x14ac:dyDescent="0.2">
      <c r="A17" s="388"/>
      <c r="B17" s="389"/>
      <c r="C17" s="389"/>
      <c r="D17" s="389"/>
      <c r="E17" s="389"/>
      <c r="F17" s="389"/>
      <c r="G17" s="389"/>
      <c r="H17" s="389"/>
      <c r="I17" s="389"/>
      <c r="J17" s="389"/>
      <c r="K17" s="389"/>
      <c r="L17" s="389"/>
      <c r="M17" s="389"/>
      <c r="N17" s="389"/>
      <c r="O17" s="389"/>
      <c r="P17" s="389"/>
      <c r="Q17" s="389"/>
      <c r="R17" s="389"/>
      <c r="S17" s="389"/>
      <c r="T17" s="389"/>
      <c r="U17" s="389"/>
      <c r="V17" s="389"/>
      <c r="W17" s="389"/>
      <c r="X17" s="389"/>
      <c r="Y17" s="389"/>
      <c r="Z17" s="389"/>
      <c r="AA17" s="389"/>
      <c r="AB17" s="389"/>
      <c r="AC17" s="389"/>
      <c r="AD17" s="389"/>
      <c r="AE17" s="389"/>
      <c r="AF17" s="389"/>
      <c r="AG17" s="389"/>
      <c r="AH17" s="389"/>
      <c r="AI17" s="389"/>
      <c r="AJ17" s="389"/>
      <c r="AK17" s="389"/>
      <c r="AL17" s="389"/>
      <c r="AM17" s="389"/>
      <c r="AN17" s="389"/>
      <c r="AO17" s="389"/>
      <c r="AP17" s="389"/>
      <c r="AQ17" s="389"/>
      <c r="AR17" s="390"/>
      <c r="AS17" s="390"/>
      <c r="AT17" s="390"/>
      <c r="AU17" s="390"/>
      <c r="AV17" s="390"/>
      <c r="AW17" s="390"/>
      <c r="AX17" s="390"/>
      <c r="AY17" s="390"/>
      <c r="AZ17" s="411"/>
      <c r="BA17" s="411"/>
      <c r="BB17" s="411"/>
      <c r="BC17" s="411"/>
      <c r="BD17" s="411"/>
      <c r="BE17" s="411"/>
      <c r="BF17" s="411"/>
      <c r="BG17" s="411"/>
      <c r="BH17" s="411"/>
      <c r="BI17" s="411"/>
      <c r="BJ17" s="411"/>
      <c r="BK17" s="411"/>
      <c r="BL17" s="411"/>
      <c r="BM17" s="411"/>
      <c r="BN17" s="411"/>
      <c r="BO17" s="411"/>
      <c r="BP17" s="411"/>
      <c r="BQ17" s="411"/>
      <c r="BR17" s="411"/>
      <c r="BS17" s="411"/>
      <c r="BT17" s="411"/>
      <c r="BU17" s="411"/>
      <c r="BV17" s="411"/>
      <c r="BW17" s="411"/>
      <c r="BX17" s="411"/>
      <c r="BY17" s="411"/>
      <c r="BZ17" s="411"/>
      <c r="CA17" s="411"/>
      <c r="CB17" s="411"/>
      <c r="CC17" s="411"/>
      <c r="CD17" s="411"/>
      <c r="CE17" s="411"/>
      <c r="CF17" s="411"/>
      <c r="CG17" s="411"/>
      <c r="CH17" s="411"/>
      <c r="CI17" s="411"/>
      <c r="CJ17" s="411"/>
      <c r="CK17" s="411"/>
      <c r="CL17" s="390"/>
      <c r="CM17" s="390"/>
      <c r="CN17" s="390"/>
      <c r="CO17" s="390"/>
      <c r="CP17" s="390"/>
      <c r="CQ17" s="390"/>
      <c r="CR17" s="390"/>
      <c r="CS17" s="410"/>
      <c r="CT17" s="354"/>
      <c r="CU17" s="355"/>
      <c r="CV17" s="355"/>
      <c r="CW17" s="355"/>
      <c r="CX17" s="355"/>
      <c r="CY17" s="355"/>
      <c r="CZ17" s="355"/>
      <c r="DA17" s="355"/>
      <c r="DB17" s="355"/>
      <c r="DC17" s="355"/>
      <c r="DD17" s="355"/>
      <c r="DE17" s="355"/>
      <c r="DF17" s="355"/>
      <c r="DG17" s="355"/>
      <c r="DH17" s="355"/>
      <c r="DI17" s="355"/>
      <c r="DJ17" s="355"/>
      <c r="DK17" s="355"/>
      <c r="DL17" s="355"/>
      <c r="DM17" s="355"/>
      <c r="DN17" s="355"/>
      <c r="DO17" s="355"/>
      <c r="DP17" s="356"/>
      <c r="DQ17" s="356"/>
      <c r="DR17" s="356"/>
      <c r="DS17" s="356"/>
      <c r="DT17" s="356"/>
      <c r="DU17" s="356"/>
      <c r="DV17" s="356"/>
      <c r="DW17" s="356"/>
      <c r="DX17" s="356"/>
      <c r="DY17" s="356"/>
      <c r="DZ17" s="356"/>
      <c r="EA17" s="356"/>
      <c r="EB17" s="356"/>
      <c r="EC17" s="356"/>
      <c r="ED17" s="356"/>
      <c r="EE17" s="356"/>
      <c r="EF17" s="356"/>
      <c r="EG17" s="356"/>
      <c r="EH17" s="356"/>
      <c r="EI17" s="356"/>
      <c r="EJ17" s="356"/>
      <c r="EK17" s="356"/>
      <c r="EL17" s="356"/>
      <c r="EM17" s="356"/>
      <c r="EN17" s="356"/>
      <c r="EO17" s="356"/>
      <c r="EP17" s="356"/>
      <c r="EQ17" s="356"/>
      <c r="ER17" s="356"/>
      <c r="ES17" s="356"/>
      <c r="ET17" s="356"/>
      <c r="EU17" s="356"/>
      <c r="EV17" s="356"/>
      <c r="EW17" s="356"/>
      <c r="EX17" s="356"/>
      <c r="EY17" s="356"/>
      <c r="EZ17" s="356"/>
      <c r="FA17" s="356"/>
      <c r="FB17" s="356"/>
      <c r="FC17" s="356"/>
      <c r="FD17" s="356"/>
      <c r="FE17" s="356"/>
      <c r="FF17" s="356"/>
      <c r="FG17" s="356"/>
      <c r="FH17" s="356"/>
      <c r="FI17" s="356"/>
      <c r="FJ17" s="356"/>
      <c r="FK17" s="356"/>
      <c r="FL17" s="356"/>
      <c r="FM17" s="356"/>
      <c r="FN17" s="356"/>
      <c r="FO17" s="356"/>
      <c r="FP17" s="356"/>
      <c r="FQ17" s="356"/>
      <c r="FR17" s="356"/>
      <c r="FS17" s="356"/>
      <c r="FT17" s="356"/>
      <c r="FU17" s="356"/>
      <c r="FV17" s="356"/>
      <c r="FW17" s="356"/>
      <c r="FX17" s="356"/>
      <c r="FY17" s="356"/>
      <c r="FZ17" s="356"/>
      <c r="GA17" s="356"/>
      <c r="GB17" s="356"/>
      <c r="GC17" s="356"/>
      <c r="GD17" s="356"/>
      <c r="GE17" s="356"/>
      <c r="GF17" s="356"/>
      <c r="GG17" s="356"/>
      <c r="GH17" s="356"/>
      <c r="GI17" s="356"/>
      <c r="GJ17" s="356"/>
      <c r="GK17" s="356"/>
      <c r="GL17" s="357"/>
    </row>
    <row r="18" spans="1:194" ht="10.15" customHeight="1" x14ac:dyDescent="0.2">
      <c r="A18" s="388" t="s">
        <v>5761</v>
      </c>
      <c r="B18" s="389"/>
      <c r="C18" s="389"/>
      <c r="D18" s="389"/>
      <c r="E18" s="389"/>
      <c r="F18" s="389"/>
      <c r="G18" s="389"/>
      <c r="H18" s="389"/>
      <c r="I18" s="389"/>
      <c r="J18" s="389"/>
      <c r="K18" s="389"/>
      <c r="L18" s="389"/>
      <c r="M18" s="389"/>
      <c r="N18" s="389"/>
      <c r="O18" s="389"/>
      <c r="P18" s="389"/>
      <c r="Q18" s="389"/>
      <c r="R18" s="389"/>
      <c r="S18" s="389"/>
      <c r="T18" s="389"/>
      <c r="U18" s="389"/>
      <c r="V18" s="389"/>
      <c r="W18" s="389"/>
      <c r="X18" s="389"/>
      <c r="Y18" s="389"/>
      <c r="Z18" s="389"/>
      <c r="AA18" s="389"/>
      <c r="AB18" s="389"/>
      <c r="AC18" s="389"/>
      <c r="AD18" s="389"/>
      <c r="AE18" s="389"/>
      <c r="AF18" s="389"/>
      <c r="AG18" s="389"/>
      <c r="AH18" s="389"/>
      <c r="AI18" s="389"/>
      <c r="AJ18" s="389"/>
      <c r="AK18" s="389"/>
      <c r="AL18" s="389"/>
      <c r="AM18" s="389"/>
      <c r="AN18" s="389"/>
      <c r="AO18" s="389"/>
      <c r="AP18" s="389"/>
      <c r="AQ18" s="389"/>
      <c r="AR18" s="397" t="str">
        <f>'19．入力変換'!E73</f>
        <v/>
      </c>
      <c r="AS18" s="398"/>
      <c r="AT18" s="398"/>
      <c r="AU18" s="398"/>
      <c r="AV18" s="398"/>
      <c r="AW18" s="398"/>
      <c r="AX18" s="398"/>
      <c r="AY18" s="398"/>
      <c r="AZ18" s="398"/>
      <c r="BA18" s="398"/>
      <c r="BB18" s="398"/>
      <c r="BC18" s="398"/>
      <c r="BD18" s="398"/>
      <c r="BE18" s="398"/>
      <c r="BF18" s="398"/>
      <c r="BG18" s="398"/>
      <c r="BH18" s="398"/>
      <c r="BI18" s="398"/>
      <c r="BJ18" s="398"/>
      <c r="BK18" s="398"/>
      <c r="BL18" s="398"/>
      <c r="BM18" s="398"/>
      <c r="BN18" s="398"/>
      <c r="BO18" s="398"/>
      <c r="BP18" s="398"/>
      <c r="BQ18" s="398"/>
      <c r="BR18" s="398"/>
      <c r="BS18" s="398"/>
      <c r="BT18" s="398"/>
      <c r="BU18" s="398"/>
      <c r="BV18" s="398"/>
      <c r="BW18" s="398"/>
      <c r="BX18" s="398"/>
      <c r="BY18" s="398"/>
      <c r="BZ18" s="398"/>
      <c r="CA18" s="398"/>
      <c r="CB18" s="398"/>
      <c r="CC18" s="398"/>
      <c r="CD18" s="398"/>
      <c r="CE18" s="398"/>
      <c r="CF18" s="398"/>
      <c r="CG18" s="398"/>
      <c r="CH18" s="398"/>
      <c r="CI18" s="398"/>
      <c r="CJ18" s="398"/>
      <c r="CK18" s="398"/>
      <c r="CL18" s="398"/>
      <c r="CM18" s="398"/>
      <c r="CN18" s="398"/>
      <c r="CO18" s="398"/>
      <c r="CP18" s="398"/>
      <c r="CQ18" s="398"/>
      <c r="CR18" s="398"/>
      <c r="CS18" s="399"/>
      <c r="CT18" s="354"/>
      <c r="CU18" s="355"/>
      <c r="CV18" s="355"/>
      <c r="CW18" s="355"/>
      <c r="CX18" s="355"/>
      <c r="CY18" s="355"/>
      <c r="CZ18" s="355"/>
      <c r="DA18" s="355"/>
      <c r="DB18" s="355"/>
      <c r="DC18" s="355"/>
      <c r="DD18" s="355"/>
      <c r="DE18" s="355"/>
      <c r="DF18" s="355"/>
      <c r="DG18" s="355"/>
      <c r="DH18" s="355"/>
      <c r="DI18" s="355"/>
      <c r="DJ18" s="355"/>
      <c r="DK18" s="355"/>
      <c r="DL18" s="355"/>
      <c r="DM18" s="355"/>
      <c r="DN18" s="355"/>
      <c r="DO18" s="355"/>
      <c r="DP18" s="356"/>
      <c r="DQ18" s="356"/>
      <c r="DR18" s="356"/>
      <c r="DS18" s="356"/>
      <c r="DT18" s="356"/>
      <c r="DU18" s="356"/>
      <c r="DV18" s="356"/>
      <c r="DW18" s="356"/>
      <c r="DX18" s="356"/>
      <c r="DY18" s="356"/>
      <c r="DZ18" s="356"/>
      <c r="EA18" s="356"/>
      <c r="EB18" s="356"/>
      <c r="EC18" s="356"/>
      <c r="ED18" s="356"/>
      <c r="EE18" s="356"/>
      <c r="EF18" s="356"/>
      <c r="EG18" s="356"/>
      <c r="EH18" s="356"/>
      <c r="EI18" s="356"/>
      <c r="EJ18" s="356"/>
      <c r="EK18" s="356"/>
      <c r="EL18" s="356"/>
      <c r="EM18" s="356"/>
      <c r="EN18" s="356"/>
      <c r="EO18" s="356"/>
      <c r="EP18" s="356"/>
      <c r="EQ18" s="356"/>
      <c r="ER18" s="356"/>
      <c r="ES18" s="356"/>
      <c r="ET18" s="356"/>
      <c r="EU18" s="356"/>
      <c r="EV18" s="356"/>
      <c r="EW18" s="356"/>
      <c r="EX18" s="356"/>
      <c r="EY18" s="356"/>
      <c r="EZ18" s="356"/>
      <c r="FA18" s="356"/>
      <c r="FB18" s="356"/>
      <c r="FC18" s="356"/>
      <c r="FD18" s="356"/>
      <c r="FE18" s="356"/>
      <c r="FF18" s="356"/>
      <c r="FG18" s="356"/>
      <c r="FH18" s="356"/>
      <c r="FI18" s="356"/>
      <c r="FJ18" s="356"/>
      <c r="FK18" s="356"/>
      <c r="FL18" s="356"/>
      <c r="FM18" s="356"/>
      <c r="FN18" s="356"/>
      <c r="FO18" s="356"/>
      <c r="FP18" s="356"/>
      <c r="FQ18" s="356"/>
      <c r="FR18" s="356"/>
      <c r="FS18" s="356"/>
      <c r="FT18" s="356"/>
      <c r="FU18" s="356"/>
      <c r="FV18" s="356"/>
      <c r="FW18" s="356"/>
      <c r="FX18" s="356"/>
      <c r="FY18" s="356"/>
      <c r="FZ18" s="356"/>
      <c r="GA18" s="356"/>
      <c r="GB18" s="356"/>
      <c r="GC18" s="356"/>
      <c r="GD18" s="356"/>
      <c r="GE18" s="356"/>
      <c r="GF18" s="356"/>
      <c r="GG18" s="356"/>
      <c r="GH18" s="356"/>
      <c r="GI18" s="356"/>
      <c r="GJ18" s="356"/>
      <c r="GK18" s="356"/>
      <c r="GL18" s="357"/>
    </row>
    <row r="19" spans="1:194" ht="10.15" customHeight="1" x14ac:dyDescent="0.2">
      <c r="A19" s="392"/>
      <c r="B19" s="393"/>
      <c r="C19" s="393"/>
      <c r="D19" s="393"/>
      <c r="E19" s="393"/>
      <c r="F19" s="393"/>
      <c r="G19" s="393"/>
      <c r="H19" s="393"/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  <c r="T19" s="393"/>
      <c r="U19" s="393"/>
      <c r="V19" s="393"/>
      <c r="W19" s="393"/>
      <c r="X19" s="393"/>
      <c r="Y19" s="393"/>
      <c r="Z19" s="393"/>
      <c r="AA19" s="393"/>
      <c r="AB19" s="393"/>
      <c r="AC19" s="393"/>
      <c r="AD19" s="393"/>
      <c r="AE19" s="393"/>
      <c r="AF19" s="393"/>
      <c r="AG19" s="393"/>
      <c r="AH19" s="393"/>
      <c r="AI19" s="393"/>
      <c r="AJ19" s="393"/>
      <c r="AK19" s="393"/>
      <c r="AL19" s="393"/>
      <c r="AM19" s="393"/>
      <c r="AN19" s="393"/>
      <c r="AO19" s="393"/>
      <c r="AP19" s="393"/>
      <c r="AQ19" s="393"/>
      <c r="AR19" s="400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6"/>
      <c r="BO19" s="296"/>
      <c r="BP19" s="296"/>
      <c r="BQ19" s="296"/>
      <c r="BR19" s="296"/>
      <c r="BS19" s="296"/>
      <c r="BT19" s="296"/>
      <c r="BU19" s="296"/>
      <c r="BV19" s="296"/>
      <c r="BW19" s="296"/>
      <c r="BX19" s="296"/>
      <c r="BY19" s="296"/>
      <c r="BZ19" s="296"/>
      <c r="CA19" s="296"/>
      <c r="CB19" s="296"/>
      <c r="CC19" s="296"/>
      <c r="CD19" s="296"/>
      <c r="CE19" s="296"/>
      <c r="CF19" s="296"/>
      <c r="CG19" s="296"/>
      <c r="CH19" s="296"/>
      <c r="CI19" s="296"/>
      <c r="CJ19" s="296"/>
      <c r="CK19" s="296"/>
      <c r="CL19" s="296"/>
      <c r="CM19" s="296"/>
      <c r="CN19" s="296"/>
      <c r="CO19" s="296"/>
      <c r="CP19" s="296"/>
      <c r="CQ19" s="296"/>
      <c r="CR19" s="296"/>
      <c r="CS19" s="347"/>
      <c r="CT19" s="354"/>
      <c r="CU19" s="355"/>
      <c r="CV19" s="355"/>
      <c r="CW19" s="355"/>
      <c r="CX19" s="355"/>
      <c r="CY19" s="355"/>
      <c r="CZ19" s="355"/>
      <c r="DA19" s="355"/>
      <c r="DB19" s="355"/>
      <c r="DC19" s="355"/>
      <c r="DD19" s="355"/>
      <c r="DE19" s="355"/>
      <c r="DF19" s="355"/>
      <c r="DG19" s="355"/>
      <c r="DH19" s="355"/>
      <c r="DI19" s="355"/>
      <c r="DJ19" s="355"/>
      <c r="DK19" s="355"/>
      <c r="DL19" s="355"/>
      <c r="DM19" s="355"/>
      <c r="DN19" s="355"/>
      <c r="DO19" s="355"/>
      <c r="DP19" s="356"/>
      <c r="DQ19" s="356"/>
      <c r="DR19" s="356"/>
      <c r="DS19" s="356"/>
      <c r="DT19" s="356"/>
      <c r="DU19" s="356"/>
      <c r="DV19" s="356"/>
      <c r="DW19" s="356"/>
      <c r="DX19" s="356"/>
      <c r="DY19" s="356"/>
      <c r="DZ19" s="356"/>
      <c r="EA19" s="356"/>
      <c r="EB19" s="356"/>
      <c r="EC19" s="356"/>
      <c r="ED19" s="356"/>
      <c r="EE19" s="356"/>
      <c r="EF19" s="356"/>
      <c r="EG19" s="356"/>
      <c r="EH19" s="356"/>
      <c r="EI19" s="356"/>
      <c r="EJ19" s="356"/>
      <c r="EK19" s="356"/>
      <c r="EL19" s="356"/>
      <c r="EM19" s="356"/>
      <c r="EN19" s="356"/>
      <c r="EO19" s="356"/>
      <c r="EP19" s="356"/>
      <c r="EQ19" s="356"/>
      <c r="ER19" s="356"/>
      <c r="ES19" s="356"/>
      <c r="ET19" s="356"/>
      <c r="EU19" s="356"/>
      <c r="EV19" s="356"/>
      <c r="EW19" s="356"/>
      <c r="EX19" s="356"/>
      <c r="EY19" s="356"/>
      <c r="EZ19" s="356"/>
      <c r="FA19" s="356"/>
      <c r="FB19" s="356"/>
      <c r="FC19" s="356"/>
      <c r="FD19" s="356"/>
      <c r="FE19" s="356"/>
      <c r="FF19" s="356"/>
      <c r="FG19" s="356"/>
      <c r="FH19" s="356"/>
      <c r="FI19" s="356"/>
      <c r="FJ19" s="356"/>
      <c r="FK19" s="356"/>
      <c r="FL19" s="356"/>
      <c r="FM19" s="356"/>
      <c r="FN19" s="356"/>
      <c r="FO19" s="356"/>
      <c r="FP19" s="356"/>
      <c r="FQ19" s="356"/>
      <c r="FR19" s="356"/>
      <c r="FS19" s="356"/>
      <c r="FT19" s="356"/>
      <c r="FU19" s="356"/>
      <c r="FV19" s="356"/>
      <c r="FW19" s="356"/>
      <c r="FX19" s="356"/>
      <c r="FY19" s="356"/>
      <c r="FZ19" s="356"/>
      <c r="GA19" s="356"/>
      <c r="GB19" s="356"/>
      <c r="GC19" s="356"/>
      <c r="GD19" s="356"/>
      <c r="GE19" s="356"/>
      <c r="GF19" s="356"/>
      <c r="GG19" s="356"/>
      <c r="GH19" s="356"/>
      <c r="GI19" s="356"/>
      <c r="GJ19" s="356"/>
      <c r="GK19" s="356"/>
      <c r="GL19" s="357"/>
    </row>
    <row r="20" spans="1:194" ht="10.15" customHeight="1" x14ac:dyDescent="0.2">
      <c r="A20" s="392"/>
      <c r="B20" s="393"/>
      <c r="C20" s="393"/>
      <c r="D20" s="393"/>
      <c r="E20" s="393"/>
      <c r="F20" s="393"/>
      <c r="G20" s="393"/>
      <c r="H20" s="393"/>
      <c r="I20" s="393"/>
      <c r="J20" s="393"/>
      <c r="K20" s="393"/>
      <c r="L20" s="393"/>
      <c r="M20" s="393"/>
      <c r="N20" s="393"/>
      <c r="O20" s="393"/>
      <c r="P20" s="393"/>
      <c r="Q20" s="393"/>
      <c r="R20" s="393"/>
      <c r="S20" s="393"/>
      <c r="T20" s="393"/>
      <c r="U20" s="393"/>
      <c r="V20" s="393"/>
      <c r="W20" s="393"/>
      <c r="X20" s="393"/>
      <c r="Y20" s="393"/>
      <c r="Z20" s="393"/>
      <c r="AA20" s="393"/>
      <c r="AB20" s="393"/>
      <c r="AC20" s="393"/>
      <c r="AD20" s="393"/>
      <c r="AE20" s="393"/>
      <c r="AF20" s="393"/>
      <c r="AG20" s="393"/>
      <c r="AH20" s="393"/>
      <c r="AI20" s="393"/>
      <c r="AJ20" s="393"/>
      <c r="AK20" s="393"/>
      <c r="AL20" s="393"/>
      <c r="AM20" s="393"/>
      <c r="AN20" s="393"/>
      <c r="AO20" s="393"/>
      <c r="AP20" s="393"/>
      <c r="AQ20" s="393"/>
      <c r="AR20" s="401"/>
      <c r="AS20" s="402"/>
      <c r="AT20" s="402"/>
      <c r="AU20" s="402"/>
      <c r="AV20" s="402"/>
      <c r="AW20" s="402"/>
      <c r="AX20" s="402"/>
      <c r="AY20" s="402"/>
      <c r="AZ20" s="402"/>
      <c r="BA20" s="402"/>
      <c r="BB20" s="402"/>
      <c r="BC20" s="402"/>
      <c r="BD20" s="402"/>
      <c r="BE20" s="402"/>
      <c r="BF20" s="402"/>
      <c r="BG20" s="402"/>
      <c r="BH20" s="402"/>
      <c r="BI20" s="402"/>
      <c r="BJ20" s="402"/>
      <c r="BK20" s="402"/>
      <c r="BL20" s="402"/>
      <c r="BM20" s="402"/>
      <c r="BN20" s="402"/>
      <c r="BO20" s="402"/>
      <c r="BP20" s="402"/>
      <c r="BQ20" s="402"/>
      <c r="BR20" s="402"/>
      <c r="BS20" s="402"/>
      <c r="BT20" s="402"/>
      <c r="BU20" s="402"/>
      <c r="BV20" s="402"/>
      <c r="BW20" s="402"/>
      <c r="BX20" s="402"/>
      <c r="BY20" s="402"/>
      <c r="BZ20" s="402"/>
      <c r="CA20" s="402"/>
      <c r="CB20" s="402"/>
      <c r="CC20" s="402"/>
      <c r="CD20" s="402"/>
      <c r="CE20" s="402"/>
      <c r="CF20" s="402"/>
      <c r="CG20" s="402"/>
      <c r="CH20" s="402"/>
      <c r="CI20" s="402"/>
      <c r="CJ20" s="402"/>
      <c r="CK20" s="402"/>
      <c r="CL20" s="402"/>
      <c r="CM20" s="402"/>
      <c r="CN20" s="402"/>
      <c r="CO20" s="402"/>
      <c r="CP20" s="402"/>
      <c r="CQ20" s="402"/>
      <c r="CR20" s="402"/>
      <c r="CS20" s="403"/>
      <c r="CT20" s="354"/>
      <c r="CU20" s="355"/>
      <c r="CV20" s="355"/>
      <c r="CW20" s="355"/>
      <c r="CX20" s="355"/>
      <c r="CY20" s="355"/>
      <c r="CZ20" s="355"/>
      <c r="DA20" s="355"/>
      <c r="DB20" s="355"/>
      <c r="DC20" s="355"/>
      <c r="DD20" s="355"/>
      <c r="DE20" s="355"/>
      <c r="DF20" s="355"/>
      <c r="DG20" s="355"/>
      <c r="DH20" s="355"/>
      <c r="DI20" s="355"/>
      <c r="DJ20" s="355"/>
      <c r="DK20" s="355"/>
      <c r="DL20" s="355"/>
      <c r="DM20" s="355"/>
      <c r="DN20" s="355"/>
      <c r="DO20" s="355"/>
      <c r="DP20" s="356"/>
      <c r="DQ20" s="356"/>
      <c r="DR20" s="356"/>
      <c r="DS20" s="356"/>
      <c r="DT20" s="356"/>
      <c r="DU20" s="356"/>
      <c r="DV20" s="356"/>
      <c r="DW20" s="356"/>
      <c r="DX20" s="356"/>
      <c r="DY20" s="356"/>
      <c r="DZ20" s="356"/>
      <c r="EA20" s="356"/>
      <c r="EB20" s="356"/>
      <c r="EC20" s="356"/>
      <c r="ED20" s="356"/>
      <c r="EE20" s="356"/>
      <c r="EF20" s="356"/>
      <c r="EG20" s="356"/>
      <c r="EH20" s="356"/>
      <c r="EI20" s="356"/>
      <c r="EJ20" s="356"/>
      <c r="EK20" s="356"/>
      <c r="EL20" s="356"/>
      <c r="EM20" s="356"/>
      <c r="EN20" s="356"/>
      <c r="EO20" s="356"/>
      <c r="EP20" s="356"/>
      <c r="EQ20" s="356"/>
      <c r="ER20" s="356"/>
      <c r="ES20" s="356"/>
      <c r="ET20" s="356"/>
      <c r="EU20" s="356"/>
      <c r="EV20" s="356"/>
      <c r="EW20" s="356"/>
      <c r="EX20" s="356"/>
      <c r="EY20" s="356"/>
      <c r="EZ20" s="356"/>
      <c r="FA20" s="356"/>
      <c r="FB20" s="356"/>
      <c r="FC20" s="356"/>
      <c r="FD20" s="356"/>
      <c r="FE20" s="356"/>
      <c r="FF20" s="356"/>
      <c r="FG20" s="356"/>
      <c r="FH20" s="356"/>
      <c r="FI20" s="356"/>
      <c r="FJ20" s="356"/>
      <c r="FK20" s="356"/>
      <c r="FL20" s="356"/>
      <c r="FM20" s="356"/>
      <c r="FN20" s="356"/>
      <c r="FO20" s="356"/>
      <c r="FP20" s="356"/>
      <c r="FQ20" s="356"/>
      <c r="FR20" s="356"/>
      <c r="FS20" s="356"/>
      <c r="FT20" s="356"/>
      <c r="FU20" s="356"/>
      <c r="FV20" s="356"/>
      <c r="FW20" s="356"/>
      <c r="FX20" s="356"/>
      <c r="FY20" s="356"/>
      <c r="FZ20" s="356"/>
      <c r="GA20" s="356"/>
      <c r="GB20" s="356"/>
      <c r="GC20" s="356"/>
      <c r="GD20" s="356"/>
      <c r="GE20" s="356"/>
      <c r="GF20" s="356"/>
      <c r="GG20" s="356"/>
      <c r="GH20" s="356"/>
      <c r="GI20" s="356"/>
      <c r="GJ20" s="356"/>
      <c r="GK20" s="356"/>
      <c r="GL20" s="357"/>
    </row>
    <row r="21" spans="1:194" ht="10.15" customHeight="1" x14ac:dyDescent="0.2">
      <c r="A21" s="388" t="s">
        <v>5763</v>
      </c>
      <c r="B21" s="389"/>
      <c r="C21" s="389"/>
      <c r="D21" s="389"/>
      <c r="E21" s="389"/>
      <c r="F21" s="389"/>
      <c r="G21" s="389"/>
      <c r="H21" s="389"/>
      <c r="I21" s="389"/>
      <c r="J21" s="389"/>
      <c r="K21" s="389"/>
      <c r="L21" s="389"/>
      <c r="M21" s="389"/>
      <c r="N21" s="389"/>
      <c r="O21" s="389"/>
      <c r="P21" s="389"/>
      <c r="Q21" s="389"/>
      <c r="R21" s="389"/>
      <c r="S21" s="389"/>
      <c r="T21" s="389"/>
      <c r="U21" s="389"/>
      <c r="V21" s="389"/>
      <c r="W21" s="389"/>
      <c r="X21" s="389"/>
      <c r="Y21" s="389"/>
      <c r="Z21" s="389"/>
      <c r="AA21" s="389"/>
      <c r="AB21" s="389"/>
      <c r="AC21" s="389"/>
      <c r="AD21" s="389"/>
      <c r="AE21" s="389"/>
      <c r="AF21" s="389"/>
      <c r="AG21" s="389"/>
      <c r="AH21" s="389"/>
      <c r="AI21" s="389"/>
      <c r="AJ21" s="389"/>
      <c r="AK21" s="389"/>
      <c r="AL21" s="389"/>
      <c r="AM21" s="389"/>
      <c r="AN21" s="389"/>
      <c r="AO21" s="389"/>
      <c r="AP21" s="389"/>
      <c r="AQ21" s="389"/>
      <c r="AR21" s="396" t="str">
        <f>MID('19．入力変換'!E76,1,2)</f>
        <v/>
      </c>
      <c r="AS21" s="387"/>
      <c r="AT21" s="387"/>
      <c r="AU21" s="387"/>
      <c r="AV21" s="387"/>
      <c r="AW21" s="387"/>
      <c r="AX21" s="387"/>
      <c r="AY21" s="387"/>
      <c r="AZ21" s="387" t="str">
        <f>MID('19．入力変換'!E76,3,2)</f>
        <v/>
      </c>
      <c r="BA21" s="387"/>
      <c r="BB21" s="387"/>
      <c r="BC21" s="387"/>
      <c r="BD21" s="387"/>
      <c r="BE21" s="387"/>
      <c r="BF21" s="387"/>
      <c r="BG21" s="387"/>
      <c r="BH21" s="387" t="s">
        <v>0</v>
      </c>
      <c r="BI21" s="387"/>
      <c r="BJ21" s="387"/>
      <c r="BK21" s="387"/>
      <c r="BL21" s="387"/>
      <c r="BM21" s="387" t="str">
        <f>MID('19．入力変換'!E76,6,2)</f>
        <v/>
      </c>
      <c r="BN21" s="387"/>
      <c r="BO21" s="387"/>
      <c r="BP21" s="387"/>
      <c r="BQ21" s="387"/>
      <c r="BR21" s="387"/>
      <c r="BS21" s="387"/>
      <c r="BT21" s="387"/>
      <c r="BU21" s="387" t="s">
        <v>8</v>
      </c>
      <c r="BV21" s="387"/>
      <c r="BW21" s="387"/>
      <c r="BX21" s="387"/>
      <c r="BY21" s="387"/>
      <c r="BZ21" s="387" t="str">
        <f>MID('19．入力変換'!E76,9,2)</f>
        <v/>
      </c>
      <c r="CA21" s="387"/>
      <c r="CB21" s="387"/>
      <c r="CC21" s="387"/>
      <c r="CD21" s="387"/>
      <c r="CE21" s="387"/>
      <c r="CF21" s="387"/>
      <c r="CG21" s="387"/>
      <c r="CH21" s="375" t="s">
        <v>5764</v>
      </c>
      <c r="CI21" s="375"/>
      <c r="CJ21" s="375"/>
      <c r="CK21" s="375"/>
      <c r="CL21" s="375"/>
      <c r="CM21" s="375"/>
      <c r="CN21" s="375"/>
      <c r="CO21" s="375"/>
      <c r="CP21" s="375"/>
      <c r="CQ21" s="375"/>
      <c r="CR21" s="375"/>
      <c r="CS21" s="384"/>
      <c r="CT21" s="354" t="s">
        <v>5773</v>
      </c>
      <c r="CU21" s="355"/>
      <c r="CV21" s="355"/>
      <c r="CW21" s="355"/>
      <c r="CX21" s="355"/>
      <c r="CY21" s="355"/>
      <c r="CZ21" s="355"/>
      <c r="DA21" s="355"/>
      <c r="DB21" s="355"/>
      <c r="DC21" s="355"/>
      <c r="DD21" s="355"/>
      <c r="DE21" s="355"/>
      <c r="DF21" s="355"/>
      <c r="DG21" s="355"/>
      <c r="DH21" s="355"/>
      <c r="DI21" s="355"/>
      <c r="DJ21" s="355"/>
      <c r="DK21" s="355"/>
      <c r="DL21" s="355"/>
      <c r="DM21" s="355"/>
      <c r="DN21" s="355"/>
      <c r="DO21" s="355"/>
      <c r="DP21" s="356" t="str">
        <f>IF('19．入力変換'!E85="代表取締役","",'19．入力変換'!E85)</f>
        <v/>
      </c>
      <c r="DQ21" s="356"/>
      <c r="DR21" s="356"/>
      <c r="DS21" s="356"/>
      <c r="DT21" s="356"/>
      <c r="DU21" s="356"/>
      <c r="DV21" s="356"/>
      <c r="DW21" s="356"/>
      <c r="DX21" s="356"/>
      <c r="DY21" s="356"/>
      <c r="DZ21" s="356"/>
      <c r="EA21" s="356"/>
      <c r="EB21" s="356"/>
      <c r="EC21" s="356"/>
      <c r="ED21" s="356"/>
      <c r="EE21" s="356"/>
      <c r="EF21" s="356"/>
      <c r="EG21" s="356"/>
      <c r="EH21" s="356"/>
      <c r="EI21" s="356"/>
      <c r="EJ21" s="356"/>
      <c r="EK21" s="356"/>
      <c r="EL21" s="356"/>
      <c r="EM21" s="356"/>
      <c r="EN21" s="356"/>
      <c r="EO21" s="356"/>
      <c r="EP21" s="356"/>
      <c r="EQ21" s="356"/>
      <c r="ER21" s="356"/>
      <c r="ES21" s="356"/>
      <c r="ET21" s="356"/>
      <c r="EU21" s="356"/>
      <c r="EV21" s="356"/>
      <c r="EW21" s="356"/>
      <c r="EX21" s="356"/>
      <c r="EY21" s="356"/>
      <c r="EZ21" s="356"/>
      <c r="FA21" s="356"/>
      <c r="FB21" s="356"/>
      <c r="FC21" s="356"/>
      <c r="FD21" s="356"/>
      <c r="FE21" s="356"/>
      <c r="FF21" s="356"/>
      <c r="FG21" s="356"/>
      <c r="FH21" s="356"/>
      <c r="FI21" s="356"/>
      <c r="FJ21" s="356"/>
      <c r="FK21" s="356"/>
      <c r="FL21" s="356"/>
      <c r="FM21" s="356"/>
      <c r="FN21" s="356"/>
      <c r="FO21" s="356"/>
      <c r="FP21" s="356"/>
      <c r="FQ21" s="356"/>
      <c r="FR21" s="356"/>
      <c r="FS21" s="356"/>
      <c r="FT21" s="356"/>
      <c r="FU21" s="356"/>
      <c r="FV21" s="356"/>
      <c r="FW21" s="356"/>
      <c r="FX21" s="356"/>
      <c r="FY21" s="356"/>
      <c r="FZ21" s="356"/>
      <c r="GA21" s="356"/>
      <c r="GB21" s="356"/>
      <c r="GC21" s="356"/>
      <c r="GD21" s="356"/>
      <c r="GE21" s="356"/>
      <c r="GF21" s="356"/>
      <c r="GG21" s="356"/>
      <c r="GH21" s="356"/>
      <c r="GI21" s="356"/>
      <c r="GJ21" s="356"/>
      <c r="GK21" s="356"/>
      <c r="GL21" s="357"/>
    </row>
    <row r="22" spans="1:194" ht="10.15" customHeight="1" x14ac:dyDescent="0.2">
      <c r="A22" s="388"/>
      <c r="B22" s="389"/>
      <c r="C22" s="389"/>
      <c r="D22" s="389"/>
      <c r="E22" s="389"/>
      <c r="F22" s="389"/>
      <c r="G22" s="389"/>
      <c r="H22" s="389"/>
      <c r="I22" s="389"/>
      <c r="J22" s="389"/>
      <c r="K22" s="389"/>
      <c r="L22" s="389"/>
      <c r="M22" s="389"/>
      <c r="N22" s="389"/>
      <c r="O22" s="389"/>
      <c r="P22" s="389"/>
      <c r="Q22" s="389"/>
      <c r="R22" s="389"/>
      <c r="S22" s="389"/>
      <c r="T22" s="389"/>
      <c r="U22" s="389"/>
      <c r="V22" s="389"/>
      <c r="W22" s="389"/>
      <c r="X22" s="389"/>
      <c r="Y22" s="389"/>
      <c r="Z22" s="389"/>
      <c r="AA22" s="389"/>
      <c r="AB22" s="389"/>
      <c r="AC22" s="389"/>
      <c r="AD22" s="389"/>
      <c r="AE22" s="389"/>
      <c r="AF22" s="389"/>
      <c r="AG22" s="389"/>
      <c r="AH22" s="389"/>
      <c r="AI22" s="389"/>
      <c r="AJ22" s="389"/>
      <c r="AK22" s="389"/>
      <c r="AL22" s="389"/>
      <c r="AM22" s="389"/>
      <c r="AN22" s="389"/>
      <c r="AO22" s="389"/>
      <c r="AP22" s="389"/>
      <c r="AQ22" s="389"/>
      <c r="AR22" s="368"/>
      <c r="AS22" s="245"/>
      <c r="AT22" s="245"/>
      <c r="AU22" s="245"/>
      <c r="AV22" s="245"/>
      <c r="AW22" s="245"/>
      <c r="AX22" s="245"/>
      <c r="AY22" s="245"/>
      <c r="AZ22" s="245"/>
      <c r="BA22" s="245"/>
      <c r="BB22" s="245"/>
      <c r="BC22" s="245"/>
      <c r="BD22" s="245"/>
      <c r="BE22" s="245"/>
      <c r="BF22" s="245"/>
      <c r="BG22" s="245"/>
      <c r="BH22" s="245"/>
      <c r="BI22" s="245"/>
      <c r="BJ22" s="245"/>
      <c r="BK22" s="245"/>
      <c r="BL22" s="245"/>
      <c r="BM22" s="245"/>
      <c r="BN22" s="245"/>
      <c r="BO22" s="245"/>
      <c r="BP22" s="245"/>
      <c r="BQ22" s="245"/>
      <c r="BR22" s="245"/>
      <c r="BS22" s="245"/>
      <c r="BT22" s="245"/>
      <c r="BU22" s="245"/>
      <c r="BV22" s="245"/>
      <c r="BW22" s="245"/>
      <c r="BX22" s="245"/>
      <c r="BY22" s="245"/>
      <c r="BZ22" s="245"/>
      <c r="CA22" s="245"/>
      <c r="CB22" s="245"/>
      <c r="CC22" s="245"/>
      <c r="CD22" s="245"/>
      <c r="CE22" s="245"/>
      <c r="CF22" s="245"/>
      <c r="CG22" s="245"/>
      <c r="CH22" s="324"/>
      <c r="CI22" s="324"/>
      <c r="CJ22" s="324"/>
      <c r="CK22" s="324"/>
      <c r="CL22" s="324"/>
      <c r="CM22" s="324"/>
      <c r="CN22" s="324"/>
      <c r="CO22" s="324"/>
      <c r="CP22" s="324"/>
      <c r="CQ22" s="324"/>
      <c r="CR22" s="324"/>
      <c r="CS22" s="341"/>
      <c r="CT22" s="354"/>
      <c r="CU22" s="355"/>
      <c r="CV22" s="355"/>
      <c r="CW22" s="355"/>
      <c r="CX22" s="355"/>
      <c r="CY22" s="355"/>
      <c r="CZ22" s="355"/>
      <c r="DA22" s="355"/>
      <c r="DB22" s="355"/>
      <c r="DC22" s="355"/>
      <c r="DD22" s="355"/>
      <c r="DE22" s="355"/>
      <c r="DF22" s="355"/>
      <c r="DG22" s="355"/>
      <c r="DH22" s="355"/>
      <c r="DI22" s="355"/>
      <c r="DJ22" s="355"/>
      <c r="DK22" s="355"/>
      <c r="DL22" s="355"/>
      <c r="DM22" s="355"/>
      <c r="DN22" s="355"/>
      <c r="DO22" s="355"/>
      <c r="DP22" s="356"/>
      <c r="DQ22" s="356"/>
      <c r="DR22" s="356"/>
      <c r="DS22" s="356"/>
      <c r="DT22" s="356"/>
      <c r="DU22" s="356"/>
      <c r="DV22" s="356"/>
      <c r="DW22" s="356"/>
      <c r="DX22" s="356"/>
      <c r="DY22" s="356"/>
      <c r="DZ22" s="356"/>
      <c r="EA22" s="356"/>
      <c r="EB22" s="356"/>
      <c r="EC22" s="356"/>
      <c r="ED22" s="356"/>
      <c r="EE22" s="356"/>
      <c r="EF22" s="356"/>
      <c r="EG22" s="356"/>
      <c r="EH22" s="356"/>
      <c r="EI22" s="356"/>
      <c r="EJ22" s="356"/>
      <c r="EK22" s="356"/>
      <c r="EL22" s="356"/>
      <c r="EM22" s="356"/>
      <c r="EN22" s="356"/>
      <c r="EO22" s="356"/>
      <c r="EP22" s="356"/>
      <c r="EQ22" s="356"/>
      <c r="ER22" s="356"/>
      <c r="ES22" s="356"/>
      <c r="ET22" s="356"/>
      <c r="EU22" s="356"/>
      <c r="EV22" s="356"/>
      <c r="EW22" s="356"/>
      <c r="EX22" s="356"/>
      <c r="EY22" s="356"/>
      <c r="EZ22" s="356"/>
      <c r="FA22" s="356"/>
      <c r="FB22" s="356"/>
      <c r="FC22" s="356"/>
      <c r="FD22" s="356"/>
      <c r="FE22" s="356"/>
      <c r="FF22" s="356"/>
      <c r="FG22" s="356"/>
      <c r="FH22" s="356"/>
      <c r="FI22" s="356"/>
      <c r="FJ22" s="356"/>
      <c r="FK22" s="356"/>
      <c r="FL22" s="356"/>
      <c r="FM22" s="356"/>
      <c r="FN22" s="356"/>
      <c r="FO22" s="356"/>
      <c r="FP22" s="356"/>
      <c r="FQ22" s="356"/>
      <c r="FR22" s="356"/>
      <c r="FS22" s="356"/>
      <c r="FT22" s="356"/>
      <c r="FU22" s="356"/>
      <c r="FV22" s="356"/>
      <c r="FW22" s="356"/>
      <c r="FX22" s="356"/>
      <c r="FY22" s="356"/>
      <c r="FZ22" s="356"/>
      <c r="GA22" s="356"/>
      <c r="GB22" s="356"/>
      <c r="GC22" s="356"/>
      <c r="GD22" s="356"/>
      <c r="GE22" s="356"/>
      <c r="GF22" s="356"/>
      <c r="GG22" s="356"/>
      <c r="GH22" s="356"/>
      <c r="GI22" s="356"/>
      <c r="GJ22" s="356"/>
      <c r="GK22" s="356"/>
      <c r="GL22" s="357"/>
    </row>
    <row r="23" spans="1:194" ht="10.15" customHeight="1" x14ac:dyDescent="0.2">
      <c r="A23" s="388"/>
      <c r="B23" s="389"/>
      <c r="C23" s="389"/>
      <c r="D23" s="389"/>
      <c r="E23" s="389"/>
      <c r="F23" s="389"/>
      <c r="G23" s="389"/>
      <c r="H23" s="389"/>
      <c r="I23" s="389"/>
      <c r="J23" s="389"/>
      <c r="K23" s="389"/>
      <c r="L23" s="389"/>
      <c r="M23" s="389"/>
      <c r="N23" s="389"/>
      <c r="O23" s="389"/>
      <c r="P23" s="389"/>
      <c r="Q23" s="389"/>
      <c r="R23" s="389"/>
      <c r="S23" s="389"/>
      <c r="T23" s="389"/>
      <c r="U23" s="389"/>
      <c r="V23" s="389"/>
      <c r="W23" s="389"/>
      <c r="X23" s="389"/>
      <c r="Y23" s="389"/>
      <c r="Z23" s="389"/>
      <c r="AA23" s="389"/>
      <c r="AB23" s="389"/>
      <c r="AC23" s="389"/>
      <c r="AD23" s="389"/>
      <c r="AE23" s="389"/>
      <c r="AF23" s="389"/>
      <c r="AG23" s="389"/>
      <c r="AH23" s="389"/>
      <c r="AI23" s="389"/>
      <c r="AJ23" s="389"/>
      <c r="AK23" s="389"/>
      <c r="AL23" s="389"/>
      <c r="AM23" s="389"/>
      <c r="AN23" s="389"/>
      <c r="AO23" s="389"/>
      <c r="AP23" s="389"/>
      <c r="AQ23" s="389"/>
      <c r="AR23" s="368" t="str">
        <f>MID('19．入力変換'!E79,1,2)</f>
        <v/>
      </c>
      <c r="AS23" s="245"/>
      <c r="AT23" s="245"/>
      <c r="AU23" s="245"/>
      <c r="AV23" s="245"/>
      <c r="AW23" s="245"/>
      <c r="AX23" s="245"/>
      <c r="AY23" s="245"/>
      <c r="AZ23" s="245" t="str">
        <f>MID('19．入力変換'!E79,3,2)</f>
        <v/>
      </c>
      <c r="BA23" s="245"/>
      <c r="BB23" s="245"/>
      <c r="BC23" s="245"/>
      <c r="BD23" s="245"/>
      <c r="BE23" s="245"/>
      <c r="BF23" s="245"/>
      <c r="BG23" s="245"/>
      <c r="BH23" s="245" t="s">
        <v>0</v>
      </c>
      <c r="BI23" s="245"/>
      <c r="BJ23" s="245"/>
      <c r="BK23" s="245"/>
      <c r="BL23" s="245"/>
      <c r="BM23" s="245" t="str">
        <f>MID('19．入力変換'!E79,6,2)</f>
        <v/>
      </c>
      <c r="BN23" s="245"/>
      <c r="BO23" s="245"/>
      <c r="BP23" s="245"/>
      <c r="BQ23" s="245"/>
      <c r="BR23" s="245"/>
      <c r="BS23" s="245"/>
      <c r="BT23" s="245"/>
      <c r="BU23" s="245" t="s">
        <v>8</v>
      </c>
      <c r="BV23" s="245"/>
      <c r="BW23" s="245"/>
      <c r="BX23" s="245"/>
      <c r="BY23" s="245"/>
      <c r="BZ23" s="245" t="str">
        <f>MID('19．入力変換'!E79,9,2)</f>
        <v/>
      </c>
      <c r="CA23" s="245"/>
      <c r="CB23" s="245"/>
      <c r="CC23" s="245"/>
      <c r="CD23" s="245"/>
      <c r="CE23" s="245"/>
      <c r="CF23" s="245"/>
      <c r="CG23" s="245"/>
      <c r="CH23" s="324" t="s">
        <v>5765</v>
      </c>
      <c r="CI23" s="324"/>
      <c r="CJ23" s="324"/>
      <c r="CK23" s="324"/>
      <c r="CL23" s="324"/>
      <c r="CM23" s="324"/>
      <c r="CN23" s="324"/>
      <c r="CO23" s="324"/>
      <c r="CP23" s="324"/>
      <c r="CQ23" s="324"/>
      <c r="CR23" s="324"/>
      <c r="CS23" s="324"/>
      <c r="CT23" s="354"/>
      <c r="CU23" s="355"/>
      <c r="CV23" s="355"/>
      <c r="CW23" s="355"/>
      <c r="CX23" s="355"/>
      <c r="CY23" s="355"/>
      <c r="CZ23" s="355"/>
      <c r="DA23" s="355"/>
      <c r="DB23" s="355"/>
      <c r="DC23" s="355"/>
      <c r="DD23" s="355"/>
      <c r="DE23" s="355"/>
      <c r="DF23" s="355"/>
      <c r="DG23" s="355"/>
      <c r="DH23" s="355"/>
      <c r="DI23" s="355"/>
      <c r="DJ23" s="355"/>
      <c r="DK23" s="355"/>
      <c r="DL23" s="355"/>
      <c r="DM23" s="355"/>
      <c r="DN23" s="355"/>
      <c r="DO23" s="355"/>
      <c r="DP23" s="356"/>
      <c r="DQ23" s="356"/>
      <c r="DR23" s="356"/>
      <c r="DS23" s="356"/>
      <c r="DT23" s="356"/>
      <c r="DU23" s="356"/>
      <c r="DV23" s="356"/>
      <c r="DW23" s="356"/>
      <c r="DX23" s="356"/>
      <c r="DY23" s="356"/>
      <c r="DZ23" s="356"/>
      <c r="EA23" s="356"/>
      <c r="EB23" s="356"/>
      <c r="EC23" s="356"/>
      <c r="ED23" s="356"/>
      <c r="EE23" s="356"/>
      <c r="EF23" s="356"/>
      <c r="EG23" s="356"/>
      <c r="EH23" s="356"/>
      <c r="EI23" s="356"/>
      <c r="EJ23" s="356"/>
      <c r="EK23" s="356"/>
      <c r="EL23" s="356"/>
      <c r="EM23" s="356"/>
      <c r="EN23" s="356"/>
      <c r="EO23" s="356"/>
      <c r="EP23" s="356"/>
      <c r="EQ23" s="356"/>
      <c r="ER23" s="356"/>
      <c r="ES23" s="356"/>
      <c r="ET23" s="356"/>
      <c r="EU23" s="356"/>
      <c r="EV23" s="356"/>
      <c r="EW23" s="356"/>
      <c r="EX23" s="356"/>
      <c r="EY23" s="356"/>
      <c r="EZ23" s="356"/>
      <c r="FA23" s="356"/>
      <c r="FB23" s="356"/>
      <c r="FC23" s="356"/>
      <c r="FD23" s="356"/>
      <c r="FE23" s="356"/>
      <c r="FF23" s="356"/>
      <c r="FG23" s="356"/>
      <c r="FH23" s="356"/>
      <c r="FI23" s="356"/>
      <c r="FJ23" s="356"/>
      <c r="FK23" s="356"/>
      <c r="FL23" s="356"/>
      <c r="FM23" s="356"/>
      <c r="FN23" s="356"/>
      <c r="FO23" s="356"/>
      <c r="FP23" s="356"/>
      <c r="FQ23" s="356"/>
      <c r="FR23" s="356"/>
      <c r="FS23" s="356"/>
      <c r="FT23" s="356"/>
      <c r="FU23" s="356"/>
      <c r="FV23" s="356"/>
      <c r="FW23" s="356"/>
      <c r="FX23" s="356"/>
      <c r="FY23" s="356"/>
      <c r="FZ23" s="356"/>
      <c r="GA23" s="356"/>
      <c r="GB23" s="356"/>
      <c r="GC23" s="356"/>
      <c r="GD23" s="356"/>
      <c r="GE23" s="356"/>
      <c r="GF23" s="356"/>
      <c r="GG23" s="356"/>
      <c r="GH23" s="356"/>
      <c r="GI23" s="356"/>
      <c r="GJ23" s="356"/>
      <c r="GK23" s="356"/>
      <c r="GL23" s="357"/>
    </row>
    <row r="24" spans="1:194" ht="10.15" customHeight="1" x14ac:dyDescent="0.2">
      <c r="A24" s="388"/>
      <c r="B24" s="389"/>
      <c r="C24" s="389"/>
      <c r="D24" s="389"/>
      <c r="E24" s="389"/>
      <c r="F24" s="389"/>
      <c r="G24" s="389"/>
      <c r="H24" s="389"/>
      <c r="I24" s="389"/>
      <c r="J24" s="389"/>
      <c r="K24" s="389"/>
      <c r="L24" s="389"/>
      <c r="M24" s="389"/>
      <c r="N24" s="389"/>
      <c r="O24" s="389"/>
      <c r="P24" s="389"/>
      <c r="Q24" s="389"/>
      <c r="R24" s="389"/>
      <c r="S24" s="389"/>
      <c r="T24" s="389"/>
      <c r="U24" s="389"/>
      <c r="V24" s="389"/>
      <c r="W24" s="389"/>
      <c r="X24" s="389"/>
      <c r="Y24" s="389"/>
      <c r="Z24" s="389"/>
      <c r="AA24" s="389"/>
      <c r="AB24" s="389"/>
      <c r="AC24" s="389"/>
      <c r="AD24" s="389"/>
      <c r="AE24" s="389"/>
      <c r="AF24" s="389"/>
      <c r="AG24" s="389"/>
      <c r="AH24" s="389"/>
      <c r="AI24" s="389"/>
      <c r="AJ24" s="389"/>
      <c r="AK24" s="389"/>
      <c r="AL24" s="389"/>
      <c r="AM24" s="389"/>
      <c r="AN24" s="389"/>
      <c r="AO24" s="389"/>
      <c r="AP24" s="389"/>
      <c r="AQ24" s="389"/>
      <c r="AR24" s="368"/>
      <c r="AS24" s="245"/>
      <c r="AT24" s="245"/>
      <c r="AU24" s="245"/>
      <c r="AV24" s="245"/>
      <c r="AW24" s="245"/>
      <c r="AX24" s="245"/>
      <c r="AY24" s="245"/>
      <c r="AZ24" s="245"/>
      <c r="BA24" s="245"/>
      <c r="BB24" s="245"/>
      <c r="BC24" s="245"/>
      <c r="BD24" s="245"/>
      <c r="BE24" s="245"/>
      <c r="BF24" s="245"/>
      <c r="BG24" s="245"/>
      <c r="BH24" s="245"/>
      <c r="BI24" s="245"/>
      <c r="BJ24" s="245"/>
      <c r="BK24" s="245"/>
      <c r="BL24" s="245"/>
      <c r="BM24" s="245"/>
      <c r="BN24" s="245"/>
      <c r="BO24" s="245"/>
      <c r="BP24" s="245"/>
      <c r="BQ24" s="245"/>
      <c r="BR24" s="245"/>
      <c r="BS24" s="245"/>
      <c r="BT24" s="245"/>
      <c r="BU24" s="245"/>
      <c r="BV24" s="245"/>
      <c r="BW24" s="245"/>
      <c r="BX24" s="245"/>
      <c r="BY24" s="245"/>
      <c r="BZ24" s="245"/>
      <c r="CA24" s="245"/>
      <c r="CB24" s="245"/>
      <c r="CC24" s="245"/>
      <c r="CD24" s="245"/>
      <c r="CE24" s="245"/>
      <c r="CF24" s="245"/>
      <c r="CG24" s="245"/>
      <c r="CH24" s="324"/>
      <c r="CI24" s="324"/>
      <c r="CJ24" s="324"/>
      <c r="CK24" s="324"/>
      <c r="CL24" s="324"/>
      <c r="CM24" s="324"/>
      <c r="CN24" s="324"/>
      <c r="CO24" s="324"/>
      <c r="CP24" s="324"/>
      <c r="CQ24" s="324"/>
      <c r="CR24" s="324"/>
      <c r="CS24" s="324"/>
      <c r="CT24" s="354"/>
      <c r="CU24" s="355"/>
      <c r="CV24" s="355"/>
      <c r="CW24" s="355"/>
      <c r="CX24" s="355"/>
      <c r="CY24" s="355"/>
      <c r="CZ24" s="355"/>
      <c r="DA24" s="355"/>
      <c r="DB24" s="355"/>
      <c r="DC24" s="355"/>
      <c r="DD24" s="355"/>
      <c r="DE24" s="355"/>
      <c r="DF24" s="355"/>
      <c r="DG24" s="355"/>
      <c r="DH24" s="355"/>
      <c r="DI24" s="355"/>
      <c r="DJ24" s="355"/>
      <c r="DK24" s="355"/>
      <c r="DL24" s="355"/>
      <c r="DM24" s="355"/>
      <c r="DN24" s="355"/>
      <c r="DO24" s="355"/>
      <c r="DP24" s="356"/>
      <c r="DQ24" s="356"/>
      <c r="DR24" s="356"/>
      <c r="DS24" s="356"/>
      <c r="DT24" s="356"/>
      <c r="DU24" s="356"/>
      <c r="DV24" s="356"/>
      <c r="DW24" s="356"/>
      <c r="DX24" s="356"/>
      <c r="DY24" s="356"/>
      <c r="DZ24" s="356"/>
      <c r="EA24" s="356"/>
      <c r="EB24" s="356"/>
      <c r="EC24" s="356"/>
      <c r="ED24" s="356"/>
      <c r="EE24" s="356"/>
      <c r="EF24" s="356"/>
      <c r="EG24" s="356"/>
      <c r="EH24" s="356"/>
      <c r="EI24" s="356"/>
      <c r="EJ24" s="356"/>
      <c r="EK24" s="356"/>
      <c r="EL24" s="356"/>
      <c r="EM24" s="356"/>
      <c r="EN24" s="356"/>
      <c r="EO24" s="356"/>
      <c r="EP24" s="356"/>
      <c r="EQ24" s="356"/>
      <c r="ER24" s="356"/>
      <c r="ES24" s="356"/>
      <c r="ET24" s="356"/>
      <c r="EU24" s="356"/>
      <c r="EV24" s="356"/>
      <c r="EW24" s="356"/>
      <c r="EX24" s="356"/>
      <c r="EY24" s="356"/>
      <c r="EZ24" s="356"/>
      <c r="FA24" s="356"/>
      <c r="FB24" s="356"/>
      <c r="FC24" s="356"/>
      <c r="FD24" s="356"/>
      <c r="FE24" s="356"/>
      <c r="FF24" s="356"/>
      <c r="FG24" s="356"/>
      <c r="FH24" s="356"/>
      <c r="FI24" s="356"/>
      <c r="FJ24" s="356"/>
      <c r="FK24" s="356"/>
      <c r="FL24" s="356"/>
      <c r="FM24" s="356"/>
      <c r="FN24" s="356"/>
      <c r="FO24" s="356"/>
      <c r="FP24" s="356"/>
      <c r="FQ24" s="356"/>
      <c r="FR24" s="356"/>
      <c r="FS24" s="356"/>
      <c r="FT24" s="356"/>
      <c r="FU24" s="356"/>
      <c r="FV24" s="356"/>
      <c r="FW24" s="356"/>
      <c r="FX24" s="356"/>
      <c r="FY24" s="356"/>
      <c r="FZ24" s="356"/>
      <c r="GA24" s="356"/>
      <c r="GB24" s="356"/>
      <c r="GC24" s="356"/>
      <c r="GD24" s="356"/>
      <c r="GE24" s="356"/>
      <c r="GF24" s="356"/>
      <c r="GG24" s="356"/>
      <c r="GH24" s="356"/>
      <c r="GI24" s="356"/>
      <c r="GJ24" s="356"/>
      <c r="GK24" s="356"/>
      <c r="GL24" s="357"/>
    </row>
    <row r="25" spans="1:194" ht="10.15" customHeight="1" x14ac:dyDescent="0.2">
      <c r="A25" s="388"/>
      <c r="B25" s="389"/>
      <c r="C25" s="389"/>
      <c r="D25" s="389"/>
      <c r="E25" s="389"/>
      <c r="F25" s="389"/>
      <c r="G25" s="389"/>
      <c r="H25" s="389"/>
      <c r="I25" s="389"/>
      <c r="J25" s="389"/>
      <c r="K25" s="389"/>
      <c r="L25" s="389"/>
      <c r="M25" s="389"/>
      <c r="N25" s="389"/>
      <c r="O25" s="389"/>
      <c r="P25" s="389"/>
      <c r="Q25" s="389"/>
      <c r="R25" s="389"/>
      <c r="S25" s="389"/>
      <c r="T25" s="389"/>
      <c r="U25" s="389"/>
      <c r="V25" s="389"/>
      <c r="W25" s="389"/>
      <c r="X25" s="389"/>
      <c r="Y25" s="389"/>
      <c r="Z25" s="389"/>
      <c r="AA25" s="389"/>
      <c r="AB25" s="389"/>
      <c r="AC25" s="389"/>
      <c r="AD25" s="389"/>
      <c r="AE25" s="389"/>
      <c r="AF25" s="389"/>
      <c r="AG25" s="389"/>
      <c r="AH25" s="389"/>
      <c r="AI25" s="389"/>
      <c r="AJ25" s="389"/>
      <c r="AK25" s="389"/>
      <c r="AL25" s="389"/>
      <c r="AM25" s="389"/>
      <c r="AN25" s="389"/>
      <c r="AO25" s="389"/>
      <c r="AP25" s="389"/>
      <c r="AQ25" s="389"/>
      <c r="AR25" s="385" t="str">
        <f>IFERROR('19．入力変換'!G82,"")</f>
        <v/>
      </c>
      <c r="AS25" s="385"/>
      <c r="AT25" s="385"/>
      <c r="AU25" s="385"/>
      <c r="AV25" s="385"/>
      <c r="AW25" s="385"/>
      <c r="AX25" s="385"/>
      <c r="AY25" s="385"/>
      <c r="AZ25" s="385"/>
      <c r="BA25" s="385"/>
      <c r="BB25" s="385"/>
      <c r="BC25" s="385"/>
      <c r="BD25" s="385"/>
      <c r="BE25" s="385"/>
      <c r="BF25" s="385"/>
      <c r="BG25" s="385"/>
      <c r="BH25" s="385"/>
      <c r="BI25" s="385"/>
      <c r="BJ25" s="385"/>
      <c r="BK25" s="385"/>
      <c r="BL25" s="385"/>
      <c r="BM25" s="385"/>
      <c r="BN25" s="385"/>
      <c r="BO25" s="385"/>
      <c r="BP25" s="385"/>
      <c r="BQ25" s="385"/>
      <c r="BR25" s="385"/>
      <c r="BS25" s="385"/>
      <c r="BT25" s="385"/>
      <c r="BU25" s="245" t="s">
        <v>0</v>
      </c>
      <c r="BV25" s="245"/>
      <c r="BW25" s="245"/>
      <c r="BX25" s="245"/>
      <c r="BY25" s="245"/>
      <c r="BZ25" s="245" t="str">
        <f>IFERROR('19．入力変換'!H82,"")</f>
        <v/>
      </c>
      <c r="CA25" s="245"/>
      <c r="CB25" s="245"/>
      <c r="CC25" s="245"/>
      <c r="CD25" s="245"/>
      <c r="CE25" s="245"/>
      <c r="CF25" s="245"/>
      <c r="CG25" s="245"/>
      <c r="CH25" s="324" t="s">
        <v>5766</v>
      </c>
      <c r="CI25" s="324"/>
      <c r="CJ25" s="324"/>
      <c r="CK25" s="324"/>
      <c r="CL25" s="324"/>
      <c r="CM25" s="324"/>
      <c r="CN25" s="324"/>
      <c r="CO25" s="324"/>
      <c r="CP25" s="324"/>
      <c r="CQ25" s="324"/>
      <c r="CR25" s="324"/>
      <c r="CS25" s="324"/>
      <c r="CT25" s="354"/>
      <c r="CU25" s="355"/>
      <c r="CV25" s="355"/>
      <c r="CW25" s="355"/>
      <c r="CX25" s="355"/>
      <c r="CY25" s="355"/>
      <c r="CZ25" s="355"/>
      <c r="DA25" s="355"/>
      <c r="DB25" s="355"/>
      <c r="DC25" s="355"/>
      <c r="DD25" s="355"/>
      <c r="DE25" s="355"/>
      <c r="DF25" s="355"/>
      <c r="DG25" s="355"/>
      <c r="DH25" s="355"/>
      <c r="DI25" s="355"/>
      <c r="DJ25" s="355"/>
      <c r="DK25" s="355"/>
      <c r="DL25" s="355"/>
      <c r="DM25" s="355"/>
      <c r="DN25" s="355"/>
      <c r="DO25" s="355"/>
      <c r="DP25" s="356"/>
      <c r="DQ25" s="356"/>
      <c r="DR25" s="356"/>
      <c r="DS25" s="356"/>
      <c r="DT25" s="356"/>
      <c r="DU25" s="356"/>
      <c r="DV25" s="356"/>
      <c r="DW25" s="356"/>
      <c r="DX25" s="356"/>
      <c r="DY25" s="356"/>
      <c r="DZ25" s="356"/>
      <c r="EA25" s="356"/>
      <c r="EB25" s="356"/>
      <c r="EC25" s="356"/>
      <c r="ED25" s="356"/>
      <c r="EE25" s="356"/>
      <c r="EF25" s="356"/>
      <c r="EG25" s="356"/>
      <c r="EH25" s="356"/>
      <c r="EI25" s="356"/>
      <c r="EJ25" s="356"/>
      <c r="EK25" s="356"/>
      <c r="EL25" s="356"/>
      <c r="EM25" s="356"/>
      <c r="EN25" s="356"/>
      <c r="EO25" s="356"/>
      <c r="EP25" s="356"/>
      <c r="EQ25" s="356"/>
      <c r="ER25" s="356"/>
      <c r="ES25" s="356"/>
      <c r="ET25" s="356"/>
      <c r="EU25" s="356"/>
      <c r="EV25" s="356"/>
      <c r="EW25" s="356"/>
      <c r="EX25" s="356"/>
      <c r="EY25" s="356"/>
      <c r="EZ25" s="356"/>
      <c r="FA25" s="356"/>
      <c r="FB25" s="356"/>
      <c r="FC25" s="356"/>
      <c r="FD25" s="356"/>
      <c r="FE25" s="356"/>
      <c r="FF25" s="356"/>
      <c r="FG25" s="356"/>
      <c r="FH25" s="356"/>
      <c r="FI25" s="356"/>
      <c r="FJ25" s="356"/>
      <c r="FK25" s="356"/>
      <c r="FL25" s="356"/>
      <c r="FM25" s="356"/>
      <c r="FN25" s="356"/>
      <c r="FO25" s="356"/>
      <c r="FP25" s="356"/>
      <c r="FQ25" s="356"/>
      <c r="FR25" s="356"/>
      <c r="FS25" s="356"/>
      <c r="FT25" s="356"/>
      <c r="FU25" s="356"/>
      <c r="FV25" s="356"/>
      <c r="FW25" s="356"/>
      <c r="FX25" s="356"/>
      <c r="FY25" s="356"/>
      <c r="FZ25" s="356"/>
      <c r="GA25" s="356"/>
      <c r="GB25" s="356"/>
      <c r="GC25" s="356"/>
      <c r="GD25" s="356"/>
      <c r="GE25" s="356"/>
      <c r="GF25" s="356"/>
      <c r="GG25" s="356"/>
      <c r="GH25" s="356"/>
      <c r="GI25" s="356"/>
      <c r="GJ25" s="356"/>
      <c r="GK25" s="356"/>
      <c r="GL25" s="357"/>
    </row>
    <row r="26" spans="1:194" ht="10.15" customHeight="1" thickBot="1" x14ac:dyDescent="0.25">
      <c r="A26" s="394"/>
      <c r="B26" s="395"/>
      <c r="C26" s="395"/>
      <c r="D26" s="395"/>
      <c r="E26" s="395"/>
      <c r="F26" s="395"/>
      <c r="G26" s="395"/>
      <c r="H26" s="395"/>
      <c r="I26" s="395"/>
      <c r="J26" s="395"/>
      <c r="K26" s="395"/>
      <c r="L26" s="395"/>
      <c r="M26" s="395"/>
      <c r="N26" s="395"/>
      <c r="O26" s="395"/>
      <c r="P26" s="395"/>
      <c r="Q26" s="395"/>
      <c r="R26" s="395"/>
      <c r="S26" s="395"/>
      <c r="T26" s="395"/>
      <c r="U26" s="395"/>
      <c r="V26" s="395"/>
      <c r="W26" s="395"/>
      <c r="X26" s="395"/>
      <c r="Y26" s="395"/>
      <c r="Z26" s="395"/>
      <c r="AA26" s="395"/>
      <c r="AB26" s="395"/>
      <c r="AC26" s="395"/>
      <c r="AD26" s="395"/>
      <c r="AE26" s="395"/>
      <c r="AF26" s="395"/>
      <c r="AG26" s="395"/>
      <c r="AH26" s="395"/>
      <c r="AI26" s="395"/>
      <c r="AJ26" s="395"/>
      <c r="AK26" s="395"/>
      <c r="AL26" s="395"/>
      <c r="AM26" s="395"/>
      <c r="AN26" s="395"/>
      <c r="AO26" s="395"/>
      <c r="AP26" s="395"/>
      <c r="AQ26" s="395"/>
      <c r="AR26" s="382"/>
      <c r="AS26" s="382"/>
      <c r="AT26" s="382"/>
      <c r="AU26" s="382"/>
      <c r="AV26" s="382"/>
      <c r="AW26" s="382"/>
      <c r="AX26" s="382"/>
      <c r="AY26" s="382"/>
      <c r="AZ26" s="382"/>
      <c r="BA26" s="382"/>
      <c r="BB26" s="382"/>
      <c r="BC26" s="382"/>
      <c r="BD26" s="382"/>
      <c r="BE26" s="382"/>
      <c r="BF26" s="382"/>
      <c r="BG26" s="382"/>
      <c r="BH26" s="382"/>
      <c r="BI26" s="382"/>
      <c r="BJ26" s="382"/>
      <c r="BK26" s="382"/>
      <c r="BL26" s="382"/>
      <c r="BM26" s="382"/>
      <c r="BN26" s="382"/>
      <c r="BO26" s="382"/>
      <c r="BP26" s="382"/>
      <c r="BQ26" s="382"/>
      <c r="BR26" s="382"/>
      <c r="BS26" s="382"/>
      <c r="BT26" s="382"/>
      <c r="BU26" s="386"/>
      <c r="BV26" s="386"/>
      <c r="BW26" s="386"/>
      <c r="BX26" s="386"/>
      <c r="BY26" s="386"/>
      <c r="BZ26" s="386"/>
      <c r="CA26" s="386"/>
      <c r="CB26" s="386"/>
      <c r="CC26" s="386"/>
      <c r="CD26" s="386"/>
      <c r="CE26" s="386"/>
      <c r="CF26" s="386"/>
      <c r="CG26" s="386"/>
      <c r="CH26" s="343"/>
      <c r="CI26" s="343"/>
      <c r="CJ26" s="343"/>
      <c r="CK26" s="343"/>
      <c r="CL26" s="343"/>
      <c r="CM26" s="343"/>
      <c r="CN26" s="343"/>
      <c r="CO26" s="343"/>
      <c r="CP26" s="343"/>
      <c r="CQ26" s="343"/>
      <c r="CR26" s="343"/>
      <c r="CS26" s="343"/>
      <c r="CT26" s="370"/>
      <c r="CU26" s="371"/>
      <c r="CV26" s="371"/>
      <c r="CW26" s="371"/>
      <c r="CX26" s="371"/>
      <c r="CY26" s="371"/>
      <c r="CZ26" s="371"/>
      <c r="DA26" s="371"/>
      <c r="DB26" s="371"/>
      <c r="DC26" s="371"/>
      <c r="DD26" s="371"/>
      <c r="DE26" s="371"/>
      <c r="DF26" s="371"/>
      <c r="DG26" s="371"/>
      <c r="DH26" s="371"/>
      <c r="DI26" s="371"/>
      <c r="DJ26" s="371"/>
      <c r="DK26" s="371"/>
      <c r="DL26" s="371"/>
      <c r="DM26" s="371"/>
      <c r="DN26" s="371"/>
      <c r="DO26" s="371"/>
      <c r="DP26" s="372"/>
      <c r="DQ26" s="372"/>
      <c r="DR26" s="372"/>
      <c r="DS26" s="372"/>
      <c r="DT26" s="372"/>
      <c r="DU26" s="372"/>
      <c r="DV26" s="372"/>
      <c r="DW26" s="372"/>
      <c r="DX26" s="372"/>
      <c r="DY26" s="372"/>
      <c r="DZ26" s="372"/>
      <c r="EA26" s="372"/>
      <c r="EB26" s="372"/>
      <c r="EC26" s="372"/>
      <c r="ED26" s="372"/>
      <c r="EE26" s="372"/>
      <c r="EF26" s="372"/>
      <c r="EG26" s="372"/>
      <c r="EH26" s="372"/>
      <c r="EI26" s="372"/>
      <c r="EJ26" s="372"/>
      <c r="EK26" s="372"/>
      <c r="EL26" s="372"/>
      <c r="EM26" s="372"/>
      <c r="EN26" s="372"/>
      <c r="EO26" s="372"/>
      <c r="EP26" s="372"/>
      <c r="EQ26" s="372"/>
      <c r="ER26" s="372"/>
      <c r="ES26" s="372"/>
      <c r="ET26" s="372"/>
      <c r="EU26" s="372"/>
      <c r="EV26" s="372"/>
      <c r="EW26" s="372"/>
      <c r="EX26" s="372"/>
      <c r="EY26" s="372"/>
      <c r="EZ26" s="372"/>
      <c r="FA26" s="372"/>
      <c r="FB26" s="372"/>
      <c r="FC26" s="372"/>
      <c r="FD26" s="372"/>
      <c r="FE26" s="372"/>
      <c r="FF26" s="372"/>
      <c r="FG26" s="372"/>
      <c r="FH26" s="372"/>
      <c r="FI26" s="372"/>
      <c r="FJ26" s="372"/>
      <c r="FK26" s="372"/>
      <c r="FL26" s="372"/>
      <c r="FM26" s="372"/>
      <c r="FN26" s="372"/>
      <c r="FO26" s="372"/>
      <c r="FP26" s="372"/>
      <c r="FQ26" s="372"/>
      <c r="FR26" s="372"/>
      <c r="FS26" s="372"/>
      <c r="FT26" s="372"/>
      <c r="FU26" s="372"/>
      <c r="FV26" s="372"/>
      <c r="FW26" s="372"/>
      <c r="FX26" s="372"/>
      <c r="FY26" s="372"/>
      <c r="FZ26" s="372"/>
      <c r="GA26" s="372"/>
      <c r="GB26" s="372"/>
      <c r="GC26" s="372"/>
      <c r="GD26" s="372"/>
      <c r="GE26" s="372"/>
      <c r="GF26" s="372"/>
      <c r="GG26" s="372"/>
      <c r="GH26" s="372"/>
      <c r="GI26" s="372"/>
      <c r="GJ26" s="372"/>
      <c r="GK26" s="372"/>
      <c r="GL26" s="373"/>
    </row>
    <row r="27" spans="1:194" ht="10.15" customHeight="1" x14ac:dyDescent="0.2">
      <c r="A27" s="404" t="s">
        <v>5740</v>
      </c>
      <c r="B27" s="405"/>
      <c r="C27" s="405"/>
      <c r="D27" s="405"/>
      <c r="E27" s="405"/>
      <c r="F27" s="405"/>
      <c r="G27" s="405"/>
      <c r="H27" s="405"/>
      <c r="I27" s="405"/>
      <c r="J27" s="405"/>
      <c r="K27" s="405"/>
      <c r="L27" s="405"/>
      <c r="M27" s="405"/>
      <c r="N27" s="405"/>
      <c r="O27" s="405"/>
      <c r="P27" s="405"/>
      <c r="Q27" s="405"/>
      <c r="R27" s="405"/>
      <c r="S27" s="405"/>
      <c r="T27" s="405"/>
      <c r="U27" s="405"/>
      <c r="V27" s="405"/>
      <c r="W27" s="405"/>
      <c r="X27" s="405"/>
      <c r="Y27" s="405"/>
      <c r="Z27" s="405"/>
      <c r="AA27" s="405"/>
      <c r="AB27" s="405"/>
      <c r="AC27" s="405"/>
      <c r="AD27" s="405"/>
      <c r="AE27" s="405"/>
      <c r="AF27" s="405"/>
      <c r="AG27" s="405"/>
      <c r="AH27" s="405"/>
      <c r="AI27" s="405"/>
      <c r="AJ27" s="405"/>
      <c r="AK27" s="405"/>
      <c r="AL27" s="405"/>
      <c r="AM27" s="405"/>
      <c r="AN27" s="405"/>
      <c r="AO27" s="405"/>
      <c r="AP27" s="405"/>
      <c r="AQ27" s="405"/>
      <c r="AR27" s="365" t="str">
        <f>'19．入力変換'!E112</f>
        <v/>
      </c>
      <c r="AS27" s="366"/>
      <c r="AT27" s="366"/>
      <c r="AU27" s="366"/>
      <c r="AV27" s="366"/>
      <c r="AW27" s="366"/>
      <c r="AX27" s="366"/>
      <c r="AY27" s="366"/>
      <c r="AZ27" s="366"/>
      <c r="BA27" s="366"/>
      <c r="BB27" s="366"/>
      <c r="BC27" s="366"/>
      <c r="BD27" s="366"/>
      <c r="BE27" s="366"/>
      <c r="BF27" s="366"/>
      <c r="BG27" s="366"/>
      <c r="BH27" s="366"/>
      <c r="BI27" s="366"/>
      <c r="BJ27" s="366"/>
      <c r="BK27" s="366"/>
      <c r="BL27" s="366"/>
      <c r="BM27" s="366"/>
      <c r="BN27" s="366"/>
      <c r="BO27" s="366"/>
      <c r="BP27" s="366"/>
      <c r="BQ27" s="366"/>
      <c r="BR27" s="366"/>
      <c r="BS27" s="366"/>
      <c r="BT27" s="366"/>
      <c r="BU27" s="366"/>
      <c r="BV27" s="366"/>
      <c r="BW27" s="366"/>
      <c r="BX27" s="366"/>
      <c r="BY27" s="366"/>
      <c r="BZ27" s="366"/>
      <c r="CA27" s="366"/>
      <c r="CB27" s="366"/>
      <c r="CC27" s="366"/>
      <c r="CD27" s="366"/>
      <c r="CE27" s="366"/>
      <c r="CF27" s="366"/>
      <c r="CG27" s="366"/>
      <c r="CH27" s="366"/>
      <c r="CI27" s="366"/>
      <c r="CJ27" s="366"/>
      <c r="CK27" s="366"/>
      <c r="CL27" s="366"/>
      <c r="CM27" s="366"/>
      <c r="CN27" s="366"/>
      <c r="CO27" s="366"/>
      <c r="CP27" s="366"/>
      <c r="CQ27" s="366"/>
      <c r="CR27" s="366"/>
      <c r="CS27" s="408"/>
      <c r="CT27" s="358" t="s">
        <v>5771</v>
      </c>
      <c r="CU27" s="359"/>
      <c r="CV27" s="359"/>
      <c r="CW27" s="359"/>
      <c r="CX27" s="359"/>
      <c r="CY27" s="359"/>
      <c r="CZ27" s="359"/>
      <c r="DA27" s="359"/>
      <c r="DB27" s="359"/>
      <c r="DC27" s="359"/>
      <c r="DD27" s="359"/>
      <c r="DE27" s="359"/>
      <c r="DF27" s="359"/>
      <c r="DG27" s="359"/>
      <c r="DH27" s="359"/>
      <c r="DI27" s="359"/>
      <c r="DJ27" s="359"/>
      <c r="DK27" s="359"/>
      <c r="DL27" s="359"/>
      <c r="DM27" s="359"/>
      <c r="DN27" s="359"/>
      <c r="DO27" s="360"/>
      <c r="DP27" s="365" t="s">
        <v>5768</v>
      </c>
      <c r="DQ27" s="366"/>
      <c r="DR27" s="366"/>
      <c r="DS27" s="366"/>
      <c r="DT27" s="366"/>
      <c r="DU27" s="366"/>
      <c r="DV27" s="366"/>
      <c r="DW27" s="366"/>
      <c r="DX27" s="366"/>
      <c r="DY27" s="366"/>
      <c r="DZ27" s="366"/>
      <c r="EA27" s="366"/>
      <c r="EB27" s="366"/>
      <c r="EC27" s="366"/>
      <c r="ED27" s="366"/>
      <c r="EE27" s="366"/>
      <c r="EF27" s="366"/>
      <c r="EG27" s="366"/>
      <c r="EH27" s="366"/>
      <c r="EI27" s="366"/>
      <c r="EJ27" s="366"/>
      <c r="EK27" s="366"/>
      <c r="EL27" s="366"/>
      <c r="EM27" s="366"/>
      <c r="EN27" s="366"/>
      <c r="EO27" s="366"/>
      <c r="EP27" s="366"/>
      <c r="EQ27" s="366"/>
      <c r="ER27" s="366"/>
      <c r="ES27" s="366"/>
      <c r="ET27" s="366"/>
      <c r="EU27" s="366"/>
      <c r="EV27" s="359"/>
      <c r="EW27" s="359"/>
      <c r="EX27" s="359"/>
      <c r="EY27" s="359"/>
      <c r="EZ27" s="359"/>
      <c r="FA27" s="359"/>
      <c r="FB27" s="359"/>
      <c r="FC27" s="359"/>
      <c r="FD27" s="359"/>
      <c r="FE27" s="359"/>
      <c r="FF27" s="359"/>
      <c r="FG27" s="359"/>
      <c r="FH27" s="359"/>
      <c r="FI27" s="359"/>
      <c r="FJ27" s="359"/>
      <c r="FK27" s="359"/>
      <c r="FL27" s="359"/>
      <c r="FM27" s="359"/>
      <c r="FN27" s="359"/>
      <c r="FO27" s="359"/>
      <c r="FP27" s="359"/>
      <c r="FQ27" s="359"/>
      <c r="FR27" s="359"/>
      <c r="FS27" s="359"/>
      <c r="FT27" s="359"/>
      <c r="FU27" s="359"/>
      <c r="FV27" s="359"/>
      <c r="FW27" s="359"/>
      <c r="FX27" s="359"/>
      <c r="FY27" s="359"/>
      <c r="FZ27" s="359"/>
      <c r="GA27" s="359"/>
      <c r="GB27" s="359"/>
      <c r="GC27" s="359"/>
      <c r="GD27" s="359"/>
      <c r="GE27" s="359"/>
      <c r="GF27" s="359"/>
      <c r="GG27" s="359"/>
      <c r="GH27" s="359"/>
      <c r="GI27" s="359"/>
      <c r="GJ27" s="359"/>
      <c r="GK27" s="359"/>
      <c r="GL27" s="367"/>
    </row>
    <row r="28" spans="1:194" ht="10.15" customHeight="1" x14ac:dyDescent="0.2">
      <c r="A28" s="406"/>
      <c r="B28" s="407"/>
      <c r="C28" s="407"/>
      <c r="D28" s="407"/>
      <c r="E28" s="407"/>
      <c r="F28" s="407"/>
      <c r="G28" s="407"/>
      <c r="H28" s="407"/>
      <c r="I28" s="407"/>
      <c r="J28" s="407"/>
      <c r="K28" s="407"/>
      <c r="L28" s="407"/>
      <c r="M28" s="407"/>
      <c r="N28" s="407"/>
      <c r="O28" s="407"/>
      <c r="P28" s="407"/>
      <c r="Q28" s="407"/>
      <c r="R28" s="407"/>
      <c r="S28" s="407"/>
      <c r="T28" s="407"/>
      <c r="U28" s="407"/>
      <c r="V28" s="407"/>
      <c r="W28" s="407"/>
      <c r="X28" s="407"/>
      <c r="Y28" s="407"/>
      <c r="Z28" s="407"/>
      <c r="AA28" s="407"/>
      <c r="AB28" s="407"/>
      <c r="AC28" s="407"/>
      <c r="AD28" s="407"/>
      <c r="AE28" s="407"/>
      <c r="AF28" s="407"/>
      <c r="AG28" s="407"/>
      <c r="AH28" s="407"/>
      <c r="AI28" s="407"/>
      <c r="AJ28" s="407"/>
      <c r="AK28" s="407"/>
      <c r="AL28" s="407"/>
      <c r="AM28" s="407"/>
      <c r="AN28" s="407"/>
      <c r="AO28" s="407"/>
      <c r="AP28" s="407"/>
      <c r="AQ28" s="407"/>
      <c r="AR28" s="348"/>
      <c r="AS28" s="349"/>
      <c r="AT28" s="349"/>
      <c r="AU28" s="349"/>
      <c r="AV28" s="349"/>
      <c r="AW28" s="349"/>
      <c r="AX28" s="349"/>
      <c r="AY28" s="349"/>
      <c r="AZ28" s="349"/>
      <c r="BA28" s="349"/>
      <c r="BB28" s="349"/>
      <c r="BC28" s="349"/>
      <c r="BD28" s="349"/>
      <c r="BE28" s="349"/>
      <c r="BF28" s="349"/>
      <c r="BG28" s="349"/>
      <c r="BH28" s="349"/>
      <c r="BI28" s="349"/>
      <c r="BJ28" s="349"/>
      <c r="BK28" s="349"/>
      <c r="BL28" s="349"/>
      <c r="BM28" s="349"/>
      <c r="BN28" s="349"/>
      <c r="BO28" s="349"/>
      <c r="BP28" s="349"/>
      <c r="BQ28" s="349"/>
      <c r="BR28" s="349"/>
      <c r="BS28" s="349"/>
      <c r="BT28" s="349"/>
      <c r="BU28" s="349"/>
      <c r="BV28" s="349"/>
      <c r="BW28" s="349"/>
      <c r="BX28" s="349"/>
      <c r="BY28" s="349"/>
      <c r="BZ28" s="349"/>
      <c r="CA28" s="349"/>
      <c r="CB28" s="349"/>
      <c r="CC28" s="349"/>
      <c r="CD28" s="349"/>
      <c r="CE28" s="349"/>
      <c r="CF28" s="349"/>
      <c r="CG28" s="349"/>
      <c r="CH28" s="349"/>
      <c r="CI28" s="349"/>
      <c r="CJ28" s="349"/>
      <c r="CK28" s="349"/>
      <c r="CL28" s="349"/>
      <c r="CM28" s="349"/>
      <c r="CN28" s="349"/>
      <c r="CO28" s="349"/>
      <c r="CP28" s="349"/>
      <c r="CQ28" s="349"/>
      <c r="CR28" s="349"/>
      <c r="CS28" s="369"/>
      <c r="CT28" s="340"/>
      <c r="CU28" s="324"/>
      <c r="CV28" s="324"/>
      <c r="CW28" s="324"/>
      <c r="CX28" s="324"/>
      <c r="CY28" s="324"/>
      <c r="CZ28" s="324"/>
      <c r="DA28" s="324"/>
      <c r="DB28" s="324"/>
      <c r="DC28" s="324"/>
      <c r="DD28" s="324"/>
      <c r="DE28" s="324"/>
      <c r="DF28" s="324"/>
      <c r="DG28" s="324"/>
      <c r="DH28" s="324"/>
      <c r="DI28" s="324"/>
      <c r="DJ28" s="324"/>
      <c r="DK28" s="324"/>
      <c r="DL28" s="324"/>
      <c r="DM28" s="324"/>
      <c r="DN28" s="324"/>
      <c r="DO28" s="361"/>
      <c r="DP28" s="348"/>
      <c r="DQ28" s="349"/>
      <c r="DR28" s="349"/>
      <c r="DS28" s="349"/>
      <c r="DT28" s="349"/>
      <c r="DU28" s="349"/>
      <c r="DV28" s="349"/>
      <c r="DW28" s="349"/>
      <c r="DX28" s="349"/>
      <c r="DY28" s="349"/>
      <c r="DZ28" s="349"/>
      <c r="EA28" s="349"/>
      <c r="EB28" s="349"/>
      <c r="EC28" s="349"/>
      <c r="ED28" s="349"/>
      <c r="EE28" s="349"/>
      <c r="EF28" s="349"/>
      <c r="EG28" s="349"/>
      <c r="EH28" s="349"/>
      <c r="EI28" s="349"/>
      <c r="EJ28" s="349"/>
      <c r="EK28" s="349"/>
      <c r="EL28" s="349"/>
      <c r="EM28" s="349"/>
      <c r="EN28" s="349"/>
      <c r="EO28" s="349"/>
      <c r="EP28" s="349"/>
      <c r="EQ28" s="349"/>
      <c r="ER28" s="349"/>
      <c r="ES28" s="349"/>
      <c r="ET28" s="349"/>
      <c r="EU28" s="349"/>
      <c r="EV28" s="324"/>
      <c r="EW28" s="324"/>
      <c r="EX28" s="324"/>
      <c r="EY28" s="324"/>
      <c r="EZ28" s="324"/>
      <c r="FA28" s="324"/>
      <c r="FB28" s="324"/>
      <c r="FC28" s="324"/>
      <c r="FD28" s="324"/>
      <c r="FE28" s="324"/>
      <c r="FF28" s="324"/>
      <c r="FG28" s="324"/>
      <c r="FH28" s="324"/>
      <c r="FI28" s="324"/>
      <c r="FJ28" s="324"/>
      <c r="FK28" s="324"/>
      <c r="FL28" s="324"/>
      <c r="FM28" s="324"/>
      <c r="FN28" s="324"/>
      <c r="FO28" s="324"/>
      <c r="FP28" s="324"/>
      <c r="FQ28" s="324"/>
      <c r="FR28" s="324"/>
      <c r="FS28" s="324"/>
      <c r="FT28" s="324"/>
      <c r="FU28" s="324"/>
      <c r="FV28" s="324"/>
      <c r="FW28" s="324"/>
      <c r="FX28" s="324"/>
      <c r="FY28" s="324"/>
      <c r="FZ28" s="324"/>
      <c r="GA28" s="324"/>
      <c r="GB28" s="324"/>
      <c r="GC28" s="324"/>
      <c r="GD28" s="324"/>
      <c r="GE28" s="324"/>
      <c r="GF28" s="324"/>
      <c r="GG28" s="324"/>
      <c r="GH28" s="324"/>
      <c r="GI28" s="324"/>
      <c r="GJ28" s="324"/>
      <c r="GK28" s="324"/>
      <c r="GL28" s="341"/>
    </row>
    <row r="29" spans="1:194" ht="10.15" customHeight="1" x14ac:dyDescent="0.2">
      <c r="A29" s="388"/>
      <c r="B29" s="389"/>
      <c r="C29" s="389"/>
      <c r="D29" s="389"/>
      <c r="E29" s="389"/>
      <c r="F29" s="389"/>
      <c r="G29" s="389"/>
      <c r="H29" s="389"/>
      <c r="I29" s="389"/>
      <c r="J29" s="389"/>
      <c r="K29" s="389"/>
      <c r="L29" s="389"/>
      <c r="M29" s="389"/>
      <c r="N29" s="389"/>
      <c r="O29" s="389"/>
      <c r="P29" s="389"/>
      <c r="Q29" s="389"/>
      <c r="R29" s="389"/>
      <c r="S29" s="389"/>
      <c r="T29" s="389"/>
      <c r="U29" s="389"/>
      <c r="V29" s="389"/>
      <c r="W29" s="389"/>
      <c r="X29" s="389"/>
      <c r="Y29" s="389"/>
      <c r="Z29" s="389"/>
      <c r="AA29" s="389"/>
      <c r="AB29" s="389"/>
      <c r="AC29" s="389"/>
      <c r="AD29" s="389"/>
      <c r="AE29" s="389"/>
      <c r="AF29" s="389"/>
      <c r="AG29" s="389"/>
      <c r="AH29" s="389"/>
      <c r="AI29" s="389"/>
      <c r="AJ29" s="389"/>
      <c r="AK29" s="389"/>
      <c r="AL29" s="389"/>
      <c r="AM29" s="389"/>
      <c r="AN29" s="389"/>
      <c r="AO29" s="389"/>
      <c r="AP29" s="389"/>
      <c r="AQ29" s="389"/>
      <c r="AR29" s="350"/>
      <c r="AS29" s="351"/>
      <c r="AT29" s="351"/>
      <c r="AU29" s="351"/>
      <c r="AV29" s="351"/>
      <c r="AW29" s="351"/>
      <c r="AX29" s="351"/>
      <c r="AY29" s="351"/>
      <c r="AZ29" s="351"/>
      <c r="BA29" s="351"/>
      <c r="BB29" s="351"/>
      <c r="BC29" s="351"/>
      <c r="BD29" s="351"/>
      <c r="BE29" s="351"/>
      <c r="BF29" s="351"/>
      <c r="BG29" s="351"/>
      <c r="BH29" s="351"/>
      <c r="BI29" s="351"/>
      <c r="BJ29" s="351"/>
      <c r="BK29" s="351"/>
      <c r="BL29" s="351"/>
      <c r="BM29" s="351"/>
      <c r="BN29" s="351"/>
      <c r="BO29" s="351"/>
      <c r="BP29" s="351"/>
      <c r="BQ29" s="351"/>
      <c r="BR29" s="351"/>
      <c r="BS29" s="351"/>
      <c r="BT29" s="351"/>
      <c r="BU29" s="351"/>
      <c r="BV29" s="351"/>
      <c r="BW29" s="351"/>
      <c r="BX29" s="351"/>
      <c r="BY29" s="351"/>
      <c r="BZ29" s="351"/>
      <c r="CA29" s="351"/>
      <c r="CB29" s="351"/>
      <c r="CC29" s="351"/>
      <c r="CD29" s="351"/>
      <c r="CE29" s="351"/>
      <c r="CF29" s="351"/>
      <c r="CG29" s="351"/>
      <c r="CH29" s="351"/>
      <c r="CI29" s="351"/>
      <c r="CJ29" s="351"/>
      <c r="CK29" s="351"/>
      <c r="CL29" s="351"/>
      <c r="CM29" s="351"/>
      <c r="CN29" s="351"/>
      <c r="CO29" s="351"/>
      <c r="CP29" s="351"/>
      <c r="CQ29" s="351"/>
      <c r="CR29" s="351"/>
      <c r="CS29" s="409"/>
      <c r="CT29" s="340"/>
      <c r="CU29" s="324"/>
      <c r="CV29" s="324"/>
      <c r="CW29" s="324"/>
      <c r="CX29" s="324"/>
      <c r="CY29" s="324"/>
      <c r="CZ29" s="324"/>
      <c r="DA29" s="324"/>
      <c r="DB29" s="324"/>
      <c r="DC29" s="324"/>
      <c r="DD29" s="324"/>
      <c r="DE29" s="324"/>
      <c r="DF29" s="324"/>
      <c r="DG29" s="324"/>
      <c r="DH29" s="324"/>
      <c r="DI29" s="324"/>
      <c r="DJ29" s="324"/>
      <c r="DK29" s="324"/>
      <c r="DL29" s="324"/>
      <c r="DM29" s="324"/>
      <c r="DN29" s="324"/>
      <c r="DO29" s="361"/>
      <c r="DP29" s="368"/>
      <c r="DQ29" s="245"/>
      <c r="DR29" s="245"/>
      <c r="DS29" s="245"/>
      <c r="DT29" s="245"/>
      <c r="DU29" s="245"/>
      <c r="DV29" s="245"/>
      <c r="DW29" s="245"/>
      <c r="DX29" s="245"/>
      <c r="DY29" s="245"/>
      <c r="DZ29" s="245"/>
      <c r="EA29" s="245"/>
      <c r="EB29" s="245"/>
      <c r="EC29" s="245"/>
      <c r="ED29" s="245"/>
      <c r="EE29" s="245"/>
      <c r="EF29" s="245"/>
      <c r="EG29" s="245"/>
      <c r="EH29" s="245"/>
      <c r="EI29" s="245"/>
      <c r="EJ29" s="245"/>
      <c r="EK29" s="245"/>
      <c r="EL29" s="245"/>
      <c r="EM29" s="245"/>
      <c r="EN29" s="245"/>
      <c r="EO29" s="245"/>
      <c r="EP29" s="245"/>
      <c r="EQ29" s="245"/>
      <c r="ER29" s="245"/>
      <c r="ES29" s="245"/>
      <c r="ET29" s="245"/>
      <c r="EU29" s="245"/>
      <c r="EV29" s="245" t="s">
        <v>5666</v>
      </c>
      <c r="EW29" s="245"/>
      <c r="EX29" s="245"/>
      <c r="EY29" s="245"/>
      <c r="EZ29" s="245" t="str">
        <f>'19．入力変換'!F139</f>
        <v/>
      </c>
      <c r="FA29" s="245"/>
      <c r="FB29" s="245"/>
      <c r="FC29" s="245"/>
      <c r="FD29" s="245" t="str">
        <f>'19．入力変換'!G139</f>
        <v/>
      </c>
      <c r="FE29" s="245"/>
      <c r="FF29" s="245"/>
      <c r="FG29" s="245"/>
      <c r="FH29" s="245" t="s">
        <v>5667</v>
      </c>
      <c r="FI29" s="245"/>
      <c r="FJ29" s="245"/>
      <c r="FK29" s="245"/>
      <c r="FL29" s="349" t="str">
        <f>'19．入力変換'!E142</f>
        <v/>
      </c>
      <c r="FM29" s="349"/>
      <c r="FN29" s="349"/>
      <c r="FO29" s="349"/>
      <c r="FP29" s="349"/>
      <c r="FQ29" s="349"/>
      <c r="FR29" s="349"/>
      <c r="FS29" s="349"/>
      <c r="FT29" s="349"/>
      <c r="FU29" s="349"/>
      <c r="FV29" s="349"/>
      <c r="FW29" s="349"/>
      <c r="FX29" s="349"/>
      <c r="FY29" s="349"/>
      <c r="FZ29" s="349"/>
      <c r="GA29" s="349"/>
      <c r="GB29" s="349"/>
      <c r="GC29" s="349"/>
      <c r="GD29" s="349"/>
      <c r="GE29" s="349"/>
      <c r="GF29" s="349"/>
      <c r="GG29" s="349"/>
      <c r="GH29" s="349"/>
      <c r="GI29" s="349"/>
      <c r="GJ29" s="349"/>
      <c r="GK29" s="349"/>
      <c r="GL29" s="369"/>
    </row>
    <row r="30" spans="1:194" ht="10.15" customHeight="1" x14ac:dyDescent="0.2">
      <c r="A30" s="388" t="s">
        <v>5720</v>
      </c>
      <c r="B30" s="389"/>
      <c r="C30" s="389"/>
      <c r="D30" s="389"/>
      <c r="E30" s="389"/>
      <c r="F30" s="389"/>
      <c r="G30" s="389"/>
      <c r="H30" s="389"/>
      <c r="I30" s="389"/>
      <c r="J30" s="389"/>
      <c r="K30" s="389"/>
      <c r="L30" s="389"/>
      <c r="M30" s="389"/>
      <c r="N30" s="389"/>
      <c r="O30" s="389"/>
      <c r="P30" s="389"/>
      <c r="Q30" s="389"/>
      <c r="R30" s="389"/>
      <c r="S30" s="389"/>
      <c r="T30" s="389"/>
      <c r="U30" s="389"/>
      <c r="V30" s="389"/>
      <c r="W30" s="389"/>
      <c r="X30" s="389"/>
      <c r="Y30" s="389"/>
      <c r="Z30" s="389"/>
      <c r="AA30" s="389"/>
      <c r="AB30" s="389"/>
      <c r="AC30" s="389"/>
      <c r="AD30" s="389"/>
      <c r="AE30" s="389"/>
      <c r="AF30" s="389"/>
      <c r="AG30" s="389"/>
      <c r="AH30" s="389"/>
      <c r="AI30" s="389"/>
      <c r="AJ30" s="389"/>
      <c r="AK30" s="389"/>
      <c r="AL30" s="389"/>
      <c r="AM30" s="389"/>
      <c r="AN30" s="389"/>
      <c r="AO30" s="389"/>
      <c r="AP30" s="389"/>
      <c r="AQ30" s="389"/>
      <c r="AR30" s="390" t="str">
        <f>DBCS('19．入力変換'!D100)</f>
        <v/>
      </c>
      <c r="AS30" s="390"/>
      <c r="AT30" s="390"/>
      <c r="AU30" s="390"/>
      <c r="AV30" s="390"/>
      <c r="AW30" s="390"/>
      <c r="AX30" s="390"/>
      <c r="AY30" s="390"/>
      <c r="AZ30" s="390"/>
      <c r="BA30" s="390"/>
      <c r="BB30" s="390"/>
      <c r="BC30" s="390"/>
      <c r="BD30" s="390"/>
      <c r="BE30" s="390"/>
      <c r="BF30" s="390"/>
      <c r="BG30" s="390"/>
      <c r="BH30" s="390"/>
      <c r="BI30" s="390"/>
      <c r="BJ30" s="390"/>
      <c r="BK30" s="390"/>
      <c r="BL30" s="390"/>
      <c r="BM30" s="390"/>
      <c r="BN30" s="390"/>
      <c r="BO30" s="390"/>
      <c r="BP30" s="390"/>
      <c r="BQ30" s="390"/>
      <c r="BR30" s="390"/>
      <c r="BS30" s="390"/>
      <c r="BT30" s="390"/>
      <c r="BU30" s="390"/>
      <c r="BV30" s="390"/>
      <c r="BW30" s="390"/>
      <c r="BX30" s="390"/>
      <c r="BY30" s="390"/>
      <c r="BZ30" s="390"/>
      <c r="CA30" s="390"/>
      <c r="CB30" s="390"/>
      <c r="CC30" s="390"/>
      <c r="CD30" s="390"/>
      <c r="CE30" s="390"/>
      <c r="CF30" s="390"/>
      <c r="CG30" s="390"/>
      <c r="CH30" s="390"/>
      <c r="CI30" s="390"/>
      <c r="CJ30" s="390"/>
      <c r="CK30" s="390"/>
      <c r="CL30" s="390"/>
      <c r="CM30" s="390"/>
      <c r="CN30" s="390"/>
      <c r="CO30" s="390"/>
      <c r="CP30" s="390"/>
      <c r="CQ30" s="390"/>
      <c r="CR30" s="390"/>
      <c r="CS30" s="391"/>
      <c r="CT30" s="340"/>
      <c r="CU30" s="324"/>
      <c r="CV30" s="324"/>
      <c r="CW30" s="324"/>
      <c r="CX30" s="324"/>
      <c r="CY30" s="324"/>
      <c r="CZ30" s="324"/>
      <c r="DA30" s="324"/>
      <c r="DB30" s="324"/>
      <c r="DC30" s="324"/>
      <c r="DD30" s="324"/>
      <c r="DE30" s="324"/>
      <c r="DF30" s="324"/>
      <c r="DG30" s="324"/>
      <c r="DH30" s="324"/>
      <c r="DI30" s="324"/>
      <c r="DJ30" s="324"/>
      <c r="DK30" s="324"/>
      <c r="DL30" s="324"/>
      <c r="DM30" s="324"/>
      <c r="DN30" s="324"/>
      <c r="DO30" s="361"/>
      <c r="DP30" s="368"/>
      <c r="DQ30" s="245"/>
      <c r="DR30" s="245"/>
      <c r="DS30" s="245"/>
      <c r="DT30" s="245"/>
      <c r="DU30" s="245"/>
      <c r="DV30" s="245"/>
      <c r="DW30" s="245"/>
      <c r="DX30" s="245"/>
      <c r="DY30" s="245"/>
      <c r="DZ30" s="245"/>
      <c r="EA30" s="245"/>
      <c r="EB30" s="245"/>
      <c r="EC30" s="245"/>
      <c r="ED30" s="245"/>
      <c r="EE30" s="245"/>
      <c r="EF30" s="245"/>
      <c r="EG30" s="245"/>
      <c r="EH30" s="245"/>
      <c r="EI30" s="245"/>
      <c r="EJ30" s="245"/>
      <c r="EK30" s="245"/>
      <c r="EL30" s="245"/>
      <c r="EM30" s="245"/>
      <c r="EN30" s="245"/>
      <c r="EO30" s="245"/>
      <c r="EP30" s="245"/>
      <c r="EQ30" s="245"/>
      <c r="ER30" s="245"/>
      <c r="ES30" s="245"/>
      <c r="ET30" s="245"/>
      <c r="EU30" s="245"/>
      <c r="EV30" s="245"/>
      <c r="EW30" s="245"/>
      <c r="EX30" s="245"/>
      <c r="EY30" s="245"/>
      <c r="EZ30" s="245"/>
      <c r="FA30" s="245"/>
      <c r="FB30" s="245"/>
      <c r="FC30" s="245"/>
      <c r="FD30" s="245"/>
      <c r="FE30" s="245"/>
      <c r="FF30" s="245"/>
      <c r="FG30" s="245"/>
      <c r="FH30" s="245"/>
      <c r="FI30" s="245"/>
      <c r="FJ30" s="245"/>
      <c r="FK30" s="245"/>
      <c r="FL30" s="349"/>
      <c r="FM30" s="349"/>
      <c r="FN30" s="349"/>
      <c r="FO30" s="349"/>
      <c r="FP30" s="349"/>
      <c r="FQ30" s="349"/>
      <c r="FR30" s="349"/>
      <c r="FS30" s="349"/>
      <c r="FT30" s="349"/>
      <c r="FU30" s="349"/>
      <c r="FV30" s="349"/>
      <c r="FW30" s="349"/>
      <c r="FX30" s="349"/>
      <c r="FY30" s="349"/>
      <c r="FZ30" s="349"/>
      <c r="GA30" s="349"/>
      <c r="GB30" s="349"/>
      <c r="GC30" s="349"/>
      <c r="GD30" s="349"/>
      <c r="GE30" s="349"/>
      <c r="GF30" s="349"/>
      <c r="GG30" s="349"/>
      <c r="GH30" s="349"/>
      <c r="GI30" s="349"/>
      <c r="GJ30" s="349"/>
      <c r="GK30" s="349"/>
      <c r="GL30" s="369"/>
    </row>
    <row r="31" spans="1:194" ht="10.15" customHeight="1" x14ac:dyDescent="0.2">
      <c r="A31" s="388"/>
      <c r="B31" s="389"/>
      <c r="C31" s="389"/>
      <c r="D31" s="389"/>
      <c r="E31" s="389"/>
      <c r="F31" s="389"/>
      <c r="G31" s="389"/>
      <c r="H31" s="389"/>
      <c r="I31" s="389"/>
      <c r="J31" s="389"/>
      <c r="K31" s="389"/>
      <c r="L31" s="389"/>
      <c r="M31" s="389"/>
      <c r="N31" s="389"/>
      <c r="O31" s="389"/>
      <c r="P31" s="389"/>
      <c r="Q31" s="389"/>
      <c r="R31" s="389"/>
      <c r="S31" s="389"/>
      <c r="T31" s="389"/>
      <c r="U31" s="389"/>
      <c r="V31" s="389"/>
      <c r="W31" s="389"/>
      <c r="X31" s="389"/>
      <c r="Y31" s="389"/>
      <c r="Z31" s="389"/>
      <c r="AA31" s="389"/>
      <c r="AB31" s="389"/>
      <c r="AC31" s="389"/>
      <c r="AD31" s="389"/>
      <c r="AE31" s="389"/>
      <c r="AF31" s="389"/>
      <c r="AG31" s="389"/>
      <c r="AH31" s="389"/>
      <c r="AI31" s="389"/>
      <c r="AJ31" s="389"/>
      <c r="AK31" s="389"/>
      <c r="AL31" s="389"/>
      <c r="AM31" s="389"/>
      <c r="AN31" s="389"/>
      <c r="AO31" s="389"/>
      <c r="AP31" s="389"/>
      <c r="AQ31" s="389"/>
      <c r="AR31" s="390"/>
      <c r="AS31" s="390"/>
      <c r="AT31" s="390"/>
      <c r="AU31" s="390"/>
      <c r="AV31" s="390"/>
      <c r="AW31" s="390"/>
      <c r="AX31" s="390"/>
      <c r="AY31" s="390"/>
      <c r="AZ31" s="390"/>
      <c r="BA31" s="390"/>
      <c r="BB31" s="390"/>
      <c r="BC31" s="390"/>
      <c r="BD31" s="390"/>
      <c r="BE31" s="390"/>
      <c r="BF31" s="390"/>
      <c r="BG31" s="390"/>
      <c r="BH31" s="390"/>
      <c r="BI31" s="390"/>
      <c r="BJ31" s="390"/>
      <c r="BK31" s="390"/>
      <c r="BL31" s="390"/>
      <c r="BM31" s="390"/>
      <c r="BN31" s="390"/>
      <c r="BO31" s="390"/>
      <c r="BP31" s="390"/>
      <c r="BQ31" s="390"/>
      <c r="BR31" s="390"/>
      <c r="BS31" s="390"/>
      <c r="BT31" s="390"/>
      <c r="BU31" s="390"/>
      <c r="BV31" s="390"/>
      <c r="BW31" s="390"/>
      <c r="BX31" s="390"/>
      <c r="BY31" s="390"/>
      <c r="BZ31" s="390"/>
      <c r="CA31" s="390"/>
      <c r="CB31" s="390"/>
      <c r="CC31" s="390"/>
      <c r="CD31" s="390"/>
      <c r="CE31" s="390"/>
      <c r="CF31" s="390"/>
      <c r="CG31" s="390"/>
      <c r="CH31" s="390"/>
      <c r="CI31" s="390"/>
      <c r="CJ31" s="390"/>
      <c r="CK31" s="390"/>
      <c r="CL31" s="390"/>
      <c r="CM31" s="390"/>
      <c r="CN31" s="390"/>
      <c r="CO31" s="390"/>
      <c r="CP31" s="390"/>
      <c r="CQ31" s="390"/>
      <c r="CR31" s="390"/>
      <c r="CS31" s="391"/>
      <c r="CT31" s="340"/>
      <c r="CU31" s="324"/>
      <c r="CV31" s="324"/>
      <c r="CW31" s="324"/>
      <c r="CX31" s="324"/>
      <c r="CY31" s="324"/>
      <c r="CZ31" s="324"/>
      <c r="DA31" s="324"/>
      <c r="DB31" s="324"/>
      <c r="DC31" s="324"/>
      <c r="DD31" s="324"/>
      <c r="DE31" s="324"/>
      <c r="DF31" s="324"/>
      <c r="DG31" s="324"/>
      <c r="DH31" s="324"/>
      <c r="DI31" s="324"/>
      <c r="DJ31" s="324"/>
      <c r="DK31" s="324"/>
      <c r="DL31" s="324"/>
      <c r="DM31" s="324"/>
      <c r="DN31" s="324"/>
      <c r="DO31" s="361"/>
      <c r="DP31" s="348" t="str">
        <f>IF('19．入力変換'!E136="国土交通","",'19．入力変換'!E136)</f>
        <v/>
      </c>
      <c r="DQ31" s="349"/>
      <c r="DR31" s="349"/>
      <c r="DS31" s="349"/>
      <c r="DT31" s="349"/>
      <c r="DU31" s="349"/>
      <c r="DV31" s="349"/>
      <c r="DW31" s="349"/>
      <c r="DX31" s="349"/>
      <c r="DY31" s="349"/>
      <c r="DZ31" s="349"/>
      <c r="EA31" s="349"/>
      <c r="EB31" s="349"/>
      <c r="EC31" s="349"/>
      <c r="ED31" s="349"/>
      <c r="EE31" s="349"/>
      <c r="EF31" s="349"/>
      <c r="EG31" s="349"/>
      <c r="EH31" s="349"/>
      <c r="EI31" s="349"/>
      <c r="EJ31" s="349" t="s">
        <v>5769</v>
      </c>
      <c r="EK31" s="349"/>
      <c r="EL31" s="349"/>
      <c r="EM31" s="349"/>
      <c r="EN31" s="349"/>
      <c r="EO31" s="349"/>
      <c r="EP31" s="349"/>
      <c r="EQ31" s="349"/>
      <c r="ER31" s="349"/>
      <c r="ES31" s="349"/>
      <c r="ET31" s="349"/>
      <c r="EU31" s="349"/>
      <c r="EV31" s="245"/>
      <c r="EW31" s="245"/>
      <c r="EX31" s="245"/>
      <c r="EY31" s="245"/>
      <c r="EZ31" s="245"/>
      <c r="FA31" s="245"/>
      <c r="FB31" s="245"/>
      <c r="FC31" s="245"/>
      <c r="FD31" s="245"/>
      <c r="FE31" s="245"/>
      <c r="FF31" s="245"/>
      <c r="FG31" s="245"/>
      <c r="FH31" s="245"/>
      <c r="FI31" s="245"/>
      <c r="FJ31" s="245"/>
      <c r="FK31" s="245"/>
      <c r="FL31" s="245"/>
      <c r="FM31" s="245"/>
      <c r="FN31" s="245"/>
      <c r="FO31" s="245"/>
      <c r="FP31" s="245"/>
      <c r="FQ31" s="245"/>
      <c r="FR31" s="245"/>
      <c r="FS31" s="245"/>
      <c r="FT31" s="245"/>
      <c r="FU31" s="245"/>
      <c r="FV31" s="245"/>
      <c r="FW31" s="245"/>
      <c r="FX31" s="245"/>
      <c r="FY31" s="245"/>
      <c r="FZ31" s="245"/>
      <c r="GA31" s="245"/>
      <c r="GB31" s="245"/>
      <c r="GC31" s="245"/>
      <c r="GD31" s="245"/>
      <c r="GE31" s="245"/>
      <c r="GF31" s="245"/>
      <c r="GG31" s="245"/>
      <c r="GH31" s="245"/>
      <c r="GI31" s="245"/>
      <c r="GJ31" s="245"/>
      <c r="GK31" s="245"/>
      <c r="GL31" s="339"/>
    </row>
    <row r="32" spans="1:194" ht="10.15" customHeight="1" x14ac:dyDescent="0.2">
      <c r="A32" s="388"/>
      <c r="B32" s="389"/>
      <c r="C32" s="389"/>
      <c r="D32" s="389"/>
      <c r="E32" s="389"/>
      <c r="F32" s="389"/>
      <c r="G32" s="389"/>
      <c r="H32" s="389"/>
      <c r="I32" s="389"/>
      <c r="J32" s="389"/>
      <c r="K32" s="389"/>
      <c r="L32" s="389"/>
      <c r="M32" s="389"/>
      <c r="N32" s="389"/>
      <c r="O32" s="389"/>
      <c r="P32" s="389"/>
      <c r="Q32" s="389"/>
      <c r="R32" s="389"/>
      <c r="S32" s="389"/>
      <c r="T32" s="389"/>
      <c r="U32" s="389"/>
      <c r="V32" s="389"/>
      <c r="W32" s="389"/>
      <c r="X32" s="389"/>
      <c r="Y32" s="389"/>
      <c r="Z32" s="389"/>
      <c r="AA32" s="389"/>
      <c r="AB32" s="389"/>
      <c r="AC32" s="389"/>
      <c r="AD32" s="389"/>
      <c r="AE32" s="389"/>
      <c r="AF32" s="389"/>
      <c r="AG32" s="389"/>
      <c r="AH32" s="389"/>
      <c r="AI32" s="389"/>
      <c r="AJ32" s="389"/>
      <c r="AK32" s="389"/>
      <c r="AL32" s="389"/>
      <c r="AM32" s="389"/>
      <c r="AN32" s="389"/>
      <c r="AO32" s="389"/>
      <c r="AP32" s="389"/>
      <c r="AQ32" s="389"/>
      <c r="AR32" s="390"/>
      <c r="AS32" s="390"/>
      <c r="AT32" s="390"/>
      <c r="AU32" s="390"/>
      <c r="AV32" s="390"/>
      <c r="AW32" s="390"/>
      <c r="AX32" s="390"/>
      <c r="AY32" s="390"/>
      <c r="AZ32" s="390"/>
      <c r="BA32" s="390"/>
      <c r="BB32" s="390"/>
      <c r="BC32" s="390"/>
      <c r="BD32" s="390"/>
      <c r="BE32" s="390"/>
      <c r="BF32" s="390"/>
      <c r="BG32" s="390"/>
      <c r="BH32" s="390"/>
      <c r="BI32" s="390"/>
      <c r="BJ32" s="390"/>
      <c r="BK32" s="390"/>
      <c r="BL32" s="390"/>
      <c r="BM32" s="390"/>
      <c r="BN32" s="390"/>
      <c r="BO32" s="390"/>
      <c r="BP32" s="390"/>
      <c r="BQ32" s="390"/>
      <c r="BR32" s="390"/>
      <c r="BS32" s="390"/>
      <c r="BT32" s="390"/>
      <c r="BU32" s="390"/>
      <c r="BV32" s="390"/>
      <c r="BW32" s="390"/>
      <c r="BX32" s="390"/>
      <c r="BY32" s="390"/>
      <c r="BZ32" s="390"/>
      <c r="CA32" s="390"/>
      <c r="CB32" s="390"/>
      <c r="CC32" s="390"/>
      <c r="CD32" s="390"/>
      <c r="CE32" s="390"/>
      <c r="CF32" s="390"/>
      <c r="CG32" s="390"/>
      <c r="CH32" s="390"/>
      <c r="CI32" s="390"/>
      <c r="CJ32" s="390"/>
      <c r="CK32" s="390"/>
      <c r="CL32" s="390"/>
      <c r="CM32" s="390"/>
      <c r="CN32" s="390"/>
      <c r="CO32" s="390"/>
      <c r="CP32" s="390"/>
      <c r="CQ32" s="390"/>
      <c r="CR32" s="390"/>
      <c r="CS32" s="391"/>
      <c r="CT32" s="362"/>
      <c r="CU32" s="363"/>
      <c r="CV32" s="363"/>
      <c r="CW32" s="363"/>
      <c r="CX32" s="363"/>
      <c r="CY32" s="363"/>
      <c r="CZ32" s="363"/>
      <c r="DA32" s="363"/>
      <c r="DB32" s="363"/>
      <c r="DC32" s="363"/>
      <c r="DD32" s="363"/>
      <c r="DE32" s="363"/>
      <c r="DF32" s="363"/>
      <c r="DG32" s="363"/>
      <c r="DH32" s="363"/>
      <c r="DI32" s="363"/>
      <c r="DJ32" s="363"/>
      <c r="DK32" s="363"/>
      <c r="DL32" s="363"/>
      <c r="DM32" s="363"/>
      <c r="DN32" s="363"/>
      <c r="DO32" s="364"/>
      <c r="DP32" s="350"/>
      <c r="DQ32" s="351"/>
      <c r="DR32" s="351"/>
      <c r="DS32" s="351"/>
      <c r="DT32" s="351"/>
      <c r="DU32" s="351"/>
      <c r="DV32" s="351"/>
      <c r="DW32" s="351"/>
      <c r="DX32" s="351"/>
      <c r="DY32" s="351"/>
      <c r="DZ32" s="351"/>
      <c r="EA32" s="351"/>
      <c r="EB32" s="351"/>
      <c r="EC32" s="351"/>
      <c r="ED32" s="351"/>
      <c r="EE32" s="351"/>
      <c r="EF32" s="351"/>
      <c r="EG32" s="351"/>
      <c r="EH32" s="351"/>
      <c r="EI32" s="351"/>
      <c r="EJ32" s="351"/>
      <c r="EK32" s="351"/>
      <c r="EL32" s="351"/>
      <c r="EM32" s="351"/>
      <c r="EN32" s="351"/>
      <c r="EO32" s="351"/>
      <c r="EP32" s="351"/>
      <c r="EQ32" s="351"/>
      <c r="ER32" s="351"/>
      <c r="ES32" s="351"/>
      <c r="ET32" s="351"/>
      <c r="EU32" s="351"/>
      <c r="EV32" s="352"/>
      <c r="EW32" s="352"/>
      <c r="EX32" s="352"/>
      <c r="EY32" s="352"/>
      <c r="EZ32" s="352"/>
      <c r="FA32" s="352"/>
      <c r="FB32" s="352"/>
      <c r="FC32" s="352"/>
      <c r="FD32" s="352"/>
      <c r="FE32" s="352"/>
      <c r="FF32" s="352"/>
      <c r="FG32" s="352"/>
      <c r="FH32" s="352"/>
      <c r="FI32" s="352"/>
      <c r="FJ32" s="352"/>
      <c r="FK32" s="352"/>
      <c r="FL32" s="352"/>
      <c r="FM32" s="352"/>
      <c r="FN32" s="352"/>
      <c r="FO32" s="352"/>
      <c r="FP32" s="352"/>
      <c r="FQ32" s="352"/>
      <c r="FR32" s="352"/>
      <c r="FS32" s="352"/>
      <c r="FT32" s="352"/>
      <c r="FU32" s="352"/>
      <c r="FV32" s="352"/>
      <c r="FW32" s="352"/>
      <c r="FX32" s="352"/>
      <c r="FY32" s="352"/>
      <c r="FZ32" s="352"/>
      <c r="GA32" s="352"/>
      <c r="GB32" s="352"/>
      <c r="GC32" s="352"/>
      <c r="GD32" s="352"/>
      <c r="GE32" s="352"/>
      <c r="GF32" s="352"/>
      <c r="GG32" s="352"/>
      <c r="GH32" s="352"/>
      <c r="GI32" s="352"/>
      <c r="GJ32" s="352"/>
      <c r="GK32" s="352"/>
      <c r="GL32" s="353"/>
    </row>
    <row r="33" spans="1:194" ht="10.15" customHeight="1" x14ac:dyDescent="0.2">
      <c r="A33" s="388" t="s">
        <v>5760</v>
      </c>
      <c r="B33" s="389"/>
      <c r="C33" s="389"/>
      <c r="D33" s="389"/>
      <c r="E33" s="389"/>
      <c r="F33" s="389"/>
      <c r="G33" s="389"/>
      <c r="H33" s="389"/>
      <c r="I33" s="389"/>
      <c r="J33" s="389"/>
      <c r="K33" s="389"/>
      <c r="L33" s="389"/>
      <c r="M33" s="389"/>
      <c r="N33" s="389"/>
      <c r="O33" s="389"/>
      <c r="P33" s="389"/>
      <c r="Q33" s="389"/>
      <c r="R33" s="389"/>
      <c r="S33" s="389"/>
      <c r="T33" s="389"/>
      <c r="U33" s="389"/>
      <c r="V33" s="389"/>
      <c r="W33" s="389"/>
      <c r="X33" s="389"/>
      <c r="Y33" s="389"/>
      <c r="Z33" s="389"/>
      <c r="AA33" s="389"/>
      <c r="AB33" s="389"/>
      <c r="AC33" s="389"/>
      <c r="AD33" s="389"/>
      <c r="AE33" s="389"/>
      <c r="AF33" s="389"/>
      <c r="AG33" s="389"/>
      <c r="AH33" s="389"/>
      <c r="AI33" s="389"/>
      <c r="AJ33" s="389"/>
      <c r="AK33" s="389"/>
      <c r="AL33" s="389"/>
      <c r="AM33" s="389"/>
      <c r="AN33" s="389"/>
      <c r="AO33" s="389"/>
      <c r="AP33" s="389"/>
      <c r="AQ33" s="389"/>
      <c r="AR33" s="390" t="str">
        <f>DBCS('19．入力変換'!D115)</f>
        <v/>
      </c>
      <c r="AS33" s="390"/>
      <c r="AT33" s="390"/>
      <c r="AU33" s="390"/>
      <c r="AV33" s="390"/>
      <c r="AW33" s="390"/>
      <c r="AX33" s="390"/>
      <c r="AY33" s="390"/>
      <c r="AZ33" s="390"/>
      <c r="BA33" s="390"/>
      <c r="BB33" s="390"/>
      <c r="BC33" s="390"/>
      <c r="BD33" s="390"/>
      <c r="BE33" s="390"/>
      <c r="BF33" s="390"/>
      <c r="BG33" s="390"/>
      <c r="BH33" s="390"/>
      <c r="BI33" s="390"/>
      <c r="BJ33" s="390"/>
      <c r="BK33" s="390"/>
      <c r="BL33" s="390"/>
      <c r="BM33" s="390"/>
      <c r="BN33" s="390"/>
      <c r="BO33" s="390"/>
      <c r="BP33" s="390"/>
      <c r="BQ33" s="390"/>
      <c r="BR33" s="390"/>
      <c r="BS33" s="390"/>
      <c r="BT33" s="390"/>
      <c r="BU33" s="390"/>
      <c r="BV33" s="390"/>
      <c r="BW33" s="390"/>
      <c r="BX33" s="390"/>
      <c r="BY33" s="390"/>
      <c r="BZ33" s="390"/>
      <c r="CA33" s="390"/>
      <c r="CB33" s="390"/>
      <c r="CC33" s="390"/>
      <c r="CD33" s="390"/>
      <c r="CE33" s="390"/>
      <c r="CF33" s="390"/>
      <c r="CG33" s="390"/>
      <c r="CH33" s="390"/>
      <c r="CI33" s="390"/>
      <c r="CJ33" s="390"/>
      <c r="CK33" s="390"/>
      <c r="CL33" s="390"/>
      <c r="CM33" s="390"/>
      <c r="CN33" s="390"/>
      <c r="CO33" s="390"/>
      <c r="CP33" s="390"/>
      <c r="CQ33" s="390"/>
      <c r="CR33" s="390"/>
      <c r="CS33" s="391"/>
      <c r="CT33" s="354" t="s">
        <v>5772</v>
      </c>
      <c r="CU33" s="355"/>
      <c r="CV33" s="355"/>
      <c r="CW33" s="355"/>
      <c r="CX33" s="355"/>
      <c r="CY33" s="355"/>
      <c r="CZ33" s="355"/>
      <c r="DA33" s="355"/>
      <c r="DB33" s="355"/>
      <c r="DC33" s="355"/>
      <c r="DD33" s="355"/>
      <c r="DE33" s="355"/>
      <c r="DF33" s="355"/>
      <c r="DG33" s="355"/>
      <c r="DH33" s="355"/>
      <c r="DI33" s="355"/>
      <c r="DJ33" s="355"/>
      <c r="DK33" s="355"/>
      <c r="DL33" s="355"/>
      <c r="DM33" s="355"/>
      <c r="DN33" s="355"/>
      <c r="DO33" s="355"/>
      <c r="DP33" s="356" t="str">
        <f>'19．入力変換'!E133</f>
        <v/>
      </c>
      <c r="DQ33" s="356"/>
      <c r="DR33" s="356"/>
      <c r="DS33" s="356"/>
      <c r="DT33" s="356"/>
      <c r="DU33" s="356"/>
      <c r="DV33" s="356"/>
      <c r="DW33" s="356"/>
      <c r="DX33" s="356"/>
      <c r="DY33" s="356"/>
      <c r="DZ33" s="356"/>
      <c r="EA33" s="356"/>
      <c r="EB33" s="356"/>
      <c r="EC33" s="356"/>
      <c r="ED33" s="356"/>
      <c r="EE33" s="356"/>
      <c r="EF33" s="356"/>
      <c r="EG33" s="356"/>
      <c r="EH33" s="356"/>
      <c r="EI33" s="356"/>
      <c r="EJ33" s="356"/>
      <c r="EK33" s="356"/>
      <c r="EL33" s="356"/>
      <c r="EM33" s="356"/>
      <c r="EN33" s="356"/>
      <c r="EO33" s="356"/>
      <c r="EP33" s="356"/>
      <c r="EQ33" s="356"/>
      <c r="ER33" s="356"/>
      <c r="ES33" s="356"/>
      <c r="ET33" s="356"/>
      <c r="EU33" s="356"/>
      <c r="EV33" s="356"/>
      <c r="EW33" s="356"/>
      <c r="EX33" s="356"/>
      <c r="EY33" s="356"/>
      <c r="EZ33" s="356"/>
      <c r="FA33" s="356"/>
      <c r="FB33" s="356"/>
      <c r="FC33" s="356"/>
      <c r="FD33" s="356"/>
      <c r="FE33" s="356"/>
      <c r="FF33" s="356"/>
      <c r="FG33" s="356"/>
      <c r="FH33" s="356"/>
      <c r="FI33" s="356"/>
      <c r="FJ33" s="356"/>
      <c r="FK33" s="356"/>
      <c r="FL33" s="356"/>
      <c r="FM33" s="356"/>
      <c r="FN33" s="356"/>
      <c r="FO33" s="356"/>
      <c r="FP33" s="356"/>
      <c r="FQ33" s="356"/>
      <c r="FR33" s="356"/>
      <c r="FS33" s="356"/>
      <c r="FT33" s="356"/>
      <c r="FU33" s="356"/>
      <c r="FV33" s="356"/>
      <c r="FW33" s="356"/>
      <c r="FX33" s="356"/>
      <c r="FY33" s="356"/>
      <c r="FZ33" s="356"/>
      <c r="GA33" s="356"/>
      <c r="GB33" s="356"/>
      <c r="GC33" s="356"/>
      <c r="GD33" s="356"/>
      <c r="GE33" s="356"/>
      <c r="GF33" s="356"/>
      <c r="GG33" s="356"/>
      <c r="GH33" s="356"/>
      <c r="GI33" s="356"/>
      <c r="GJ33" s="356"/>
      <c r="GK33" s="356"/>
      <c r="GL33" s="357"/>
    </row>
    <row r="34" spans="1:194" ht="10.15" customHeight="1" x14ac:dyDescent="0.2">
      <c r="A34" s="388"/>
      <c r="B34" s="389"/>
      <c r="C34" s="389"/>
      <c r="D34" s="389"/>
      <c r="E34" s="389"/>
      <c r="F34" s="389"/>
      <c r="G34" s="389"/>
      <c r="H34" s="389"/>
      <c r="I34" s="389"/>
      <c r="J34" s="389"/>
      <c r="K34" s="389"/>
      <c r="L34" s="389"/>
      <c r="M34" s="389"/>
      <c r="N34" s="389"/>
      <c r="O34" s="389"/>
      <c r="P34" s="389"/>
      <c r="Q34" s="389"/>
      <c r="R34" s="389"/>
      <c r="S34" s="389"/>
      <c r="T34" s="389"/>
      <c r="U34" s="389"/>
      <c r="V34" s="389"/>
      <c r="W34" s="389"/>
      <c r="X34" s="389"/>
      <c r="Y34" s="389"/>
      <c r="Z34" s="389"/>
      <c r="AA34" s="389"/>
      <c r="AB34" s="389"/>
      <c r="AC34" s="389"/>
      <c r="AD34" s="389"/>
      <c r="AE34" s="389"/>
      <c r="AF34" s="389"/>
      <c r="AG34" s="389"/>
      <c r="AH34" s="389"/>
      <c r="AI34" s="389"/>
      <c r="AJ34" s="389"/>
      <c r="AK34" s="389"/>
      <c r="AL34" s="389"/>
      <c r="AM34" s="389"/>
      <c r="AN34" s="389"/>
      <c r="AO34" s="389"/>
      <c r="AP34" s="389"/>
      <c r="AQ34" s="389"/>
      <c r="AR34" s="390"/>
      <c r="AS34" s="390"/>
      <c r="AT34" s="390"/>
      <c r="AU34" s="390"/>
      <c r="AV34" s="390"/>
      <c r="AW34" s="390"/>
      <c r="AX34" s="390"/>
      <c r="AY34" s="390"/>
      <c r="AZ34" s="390"/>
      <c r="BA34" s="390"/>
      <c r="BB34" s="390"/>
      <c r="BC34" s="390"/>
      <c r="BD34" s="390"/>
      <c r="BE34" s="390"/>
      <c r="BF34" s="390"/>
      <c r="BG34" s="390"/>
      <c r="BH34" s="390"/>
      <c r="BI34" s="390"/>
      <c r="BJ34" s="390"/>
      <c r="BK34" s="390"/>
      <c r="BL34" s="390"/>
      <c r="BM34" s="390"/>
      <c r="BN34" s="390"/>
      <c r="BO34" s="390"/>
      <c r="BP34" s="390"/>
      <c r="BQ34" s="390"/>
      <c r="BR34" s="390"/>
      <c r="BS34" s="390"/>
      <c r="BT34" s="390"/>
      <c r="BU34" s="390"/>
      <c r="BV34" s="390"/>
      <c r="BW34" s="390"/>
      <c r="BX34" s="390"/>
      <c r="BY34" s="390"/>
      <c r="BZ34" s="390"/>
      <c r="CA34" s="390"/>
      <c r="CB34" s="390"/>
      <c r="CC34" s="390"/>
      <c r="CD34" s="390"/>
      <c r="CE34" s="390"/>
      <c r="CF34" s="390"/>
      <c r="CG34" s="390"/>
      <c r="CH34" s="390"/>
      <c r="CI34" s="390"/>
      <c r="CJ34" s="390"/>
      <c r="CK34" s="390"/>
      <c r="CL34" s="390"/>
      <c r="CM34" s="390"/>
      <c r="CN34" s="390"/>
      <c r="CO34" s="390"/>
      <c r="CP34" s="390"/>
      <c r="CQ34" s="390"/>
      <c r="CR34" s="390"/>
      <c r="CS34" s="391"/>
      <c r="CT34" s="354"/>
      <c r="CU34" s="355"/>
      <c r="CV34" s="355"/>
      <c r="CW34" s="355"/>
      <c r="CX34" s="355"/>
      <c r="CY34" s="355"/>
      <c r="CZ34" s="355"/>
      <c r="DA34" s="355"/>
      <c r="DB34" s="355"/>
      <c r="DC34" s="355"/>
      <c r="DD34" s="355"/>
      <c r="DE34" s="355"/>
      <c r="DF34" s="355"/>
      <c r="DG34" s="355"/>
      <c r="DH34" s="355"/>
      <c r="DI34" s="355"/>
      <c r="DJ34" s="355"/>
      <c r="DK34" s="355"/>
      <c r="DL34" s="355"/>
      <c r="DM34" s="355"/>
      <c r="DN34" s="355"/>
      <c r="DO34" s="355"/>
      <c r="DP34" s="356"/>
      <c r="DQ34" s="356"/>
      <c r="DR34" s="356"/>
      <c r="DS34" s="356"/>
      <c r="DT34" s="356"/>
      <c r="DU34" s="356"/>
      <c r="DV34" s="356"/>
      <c r="DW34" s="356"/>
      <c r="DX34" s="356"/>
      <c r="DY34" s="356"/>
      <c r="DZ34" s="356"/>
      <c r="EA34" s="356"/>
      <c r="EB34" s="356"/>
      <c r="EC34" s="356"/>
      <c r="ED34" s="356"/>
      <c r="EE34" s="356"/>
      <c r="EF34" s="356"/>
      <c r="EG34" s="356"/>
      <c r="EH34" s="356"/>
      <c r="EI34" s="356"/>
      <c r="EJ34" s="356"/>
      <c r="EK34" s="356"/>
      <c r="EL34" s="356"/>
      <c r="EM34" s="356"/>
      <c r="EN34" s="356"/>
      <c r="EO34" s="356"/>
      <c r="EP34" s="356"/>
      <c r="EQ34" s="356"/>
      <c r="ER34" s="356"/>
      <c r="ES34" s="356"/>
      <c r="ET34" s="356"/>
      <c r="EU34" s="356"/>
      <c r="EV34" s="356"/>
      <c r="EW34" s="356"/>
      <c r="EX34" s="356"/>
      <c r="EY34" s="356"/>
      <c r="EZ34" s="356"/>
      <c r="FA34" s="356"/>
      <c r="FB34" s="356"/>
      <c r="FC34" s="356"/>
      <c r="FD34" s="356"/>
      <c r="FE34" s="356"/>
      <c r="FF34" s="356"/>
      <c r="FG34" s="356"/>
      <c r="FH34" s="356"/>
      <c r="FI34" s="356"/>
      <c r="FJ34" s="356"/>
      <c r="FK34" s="356"/>
      <c r="FL34" s="356"/>
      <c r="FM34" s="356"/>
      <c r="FN34" s="356"/>
      <c r="FO34" s="356"/>
      <c r="FP34" s="356"/>
      <c r="FQ34" s="356"/>
      <c r="FR34" s="356"/>
      <c r="FS34" s="356"/>
      <c r="FT34" s="356"/>
      <c r="FU34" s="356"/>
      <c r="FV34" s="356"/>
      <c r="FW34" s="356"/>
      <c r="FX34" s="356"/>
      <c r="FY34" s="356"/>
      <c r="FZ34" s="356"/>
      <c r="GA34" s="356"/>
      <c r="GB34" s="356"/>
      <c r="GC34" s="356"/>
      <c r="GD34" s="356"/>
      <c r="GE34" s="356"/>
      <c r="GF34" s="356"/>
      <c r="GG34" s="356"/>
      <c r="GH34" s="356"/>
      <c r="GI34" s="356"/>
      <c r="GJ34" s="356"/>
      <c r="GK34" s="356"/>
      <c r="GL34" s="357"/>
    </row>
    <row r="35" spans="1:194" ht="10.15" customHeight="1" x14ac:dyDescent="0.2">
      <c r="A35" s="388"/>
      <c r="B35" s="389"/>
      <c r="C35" s="389"/>
      <c r="D35" s="389"/>
      <c r="E35" s="389"/>
      <c r="F35" s="389"/>
      <c r="G35" s="389"/>
      <c r="H35" s="389"/>
      <c r="I35" s="389"/>
      <c r="J35" s="389"/>
      <c r="K35" s="389"/>
      <c r="L35" s="389"/>
      <c r="M35" s="389"/>
      <c r="N35" s="389"/>
      <c r="O35" s="389"/>
      <c r="P35" s="389"/>
      <c r="Q35" s="389"/>
      <c r="R35" s="389"/>
      <c r="S35" s="389"/>
      <c r="T35" s="389"/>
      <c r="U35" s="389"/>
      <c r="V35" s="389"/>
      <c r="W35" s="389"/>
      <c r="X35" s="389"/>
      <c r="Y35" s="389"/>
      <c r="Z35" s="389"/>
      <c r="AA35" s="389"/>
      <c r="AB35" s="389"/>
      <c r="AC35" s="389"/>
      <c r="AD35" s="389"/>
      <c r="AE35" s="389"/>
      <c r="AF35" s="389"/>
      <c r="AG35" s="389"/>
      <c r="AH35" s="389"/>
      <c r="AI35" s="389"/>
      <c r="AJ35" s="389"/>
      <c r="AK35" s="389"/>
      <c r="AL35" s="389"/>
      <c r="AM35" s="389"/>
      <c r="AN35" s="389"/>
      <c r="AO35" s="389"/>
      <c r="AP35" s="389"/>
      <c r="AQ35" s="389"/>
      <c r="AR35" s="390"/>
      <c r="AS35" s="390"/>
      <c r="AT35" s="390"/>
      <c r="AU35" s="390"/>
      <c r="AV35" s="390"/>
      <c r="AW35" s="390"/>
      <c r="AX35" s="390"/>
      <c r="AY35" s="390"/>
      <c r="AZ35" s="390"/>
      <c r="BA35" s="390"/>
      <c r="BB35" s="390"/>
      <c r="BC35" s="390"/>
      <c r="BD35" s="390"/>
      <c r="BE35" s="390"/>
      <c r="BF35" s="390"/>
      <c r="BG35" s="390"/>
      <c r="BH35" s="390"/>
      <c r="BI35" s="390"/>
      <c r="BJ35" s="390"/>
      <c r="BK35" s="390"/>
      <c r="BL35" s="390"/>
      <c r="BM35" s="390"/>
      <c r="BN35" s="390"/>
      <c r="BO35" s="390"/>
      <c r="BP35" s="390"/>
      <c r="BQ35" s="390"/>
      <c r="BR35" s="390"/>
      <c r="BS35" s="390"/>
      <c r="BT35" s="390"/>
      <c r="BU35" s="390"/>
      <c r="BV35" s="390"/>
      <c r="BW35" s="390"/>
      <c r="BX35" s="390"/>
      <c r="BY35" s="390"/>
      <c r="BZ35" s="390"/>
      <c r="CA35" s="390"/>
      <c r="CB35" s="390"/>
      <c r="CC35" s="390"/>
      <c r="CD35" s="390"/>
      <c r="CE35" s="390"/>
      <c r="CF35" s="390"/>
      <c r="CG35" s="390"/>
      <c r="CH35" s="390"/>
      <c r="CI35" s="390"/>
      <c r="CJ35" s="390"/>
      <c r="CK35" s="390"/>
      <c r="CL35" s="390"/>
      <c r="CM35" s="390"/>
      <c r="CN35" s="390"/>
      <c r="CO35" s="390"/>
      <c r="CP35" s="390"/>
      <c r="CQ35" s="390"/>
      <c r="CR35" s="390"/>
      <c r="CS35" s="391"/>
      <c r="CT35" s="354"/>
      <c r="CU35" s="355"/>
      <c r="CV35" s="355"/>
      <c r="CW35" s="355"/>
      <c r="CX35" s="355"/>
      <c r="CY35" s="355"/>
      <c r="CZ35" s="355"/>
      <c r="DA35" s="355"/>
      <c r="DB35" s="355"/>
      <c r="DC35" s="355"/>
      <c r="DD35" s="355"/>
      <c r="DE35" s="355"/>
      <c r="DF35" s="355"/>
      <c r="DG35" s="355"/>
      <c r="DH35" s="355"/>
      <c r="DI35" s="355"/>
      <c r="DJ35" s="355"/>
      <c r="DK35" s="355"/>
      <c r="DL35" s="355"/>
      <c r="DM35" s="355"/>
      <c r="DN35" s="355"/>
      <c r="DO35" s="355"/>
      <c r="DP35" s="356"/>
      <c r="DQ35" s="356"/>
      <c r="DR35" s="356"/>
      <c r="DS35" s="356"/>
      <c r="DT35" s="356"/>
      <c r="DU35" s="356"/>
      <c r="DV35" s="356"/>
      <c r="DW35" s="356"/>
      <c r="DX35" s="356"/>
      <c r="DY35" s="356"/>
      <c r="DZ35" s="356"/>
      <c r="EA35" s="356"/>
      <c r="EB35" s="356"/>
      <c r="EC35" s="356"/>
      <c r="ED35" s="356"/>
      <c r="EE35" s="356"/>
      <c r="EF35" s="356"/>
      <c r="EG35" s="356"/>
      <c r="EH35" s="356"/>
      <c r="EI35" s="356"/>
      <c r="EJ35" s="356"/>
      <c r="EK35" s="356"/>
      <c r="EL35" s="356"/>
      <c r="EM35" s="356"/>
      <c r="EN35" s="356"/>
      <c r="EO35" s="356"/>
      <c r="EP35" s="356"/>
      <c r="EQ35" s="356"/>
      <c r="ER35" s="356"/>
      <c r="ES35" s="356"/>
      <c r="ET35" s="356"/>
      <c r="EU35" s="356"/>
      <c r="EV35" s="356"/>
      <c r="EW35" s="356"/>
      <c r="EX35" s="356"/>
      <c r="EY35" s="356"/>
      <c r="EZ35" s="356"/>
      <c r="FA35" s="356"/>
      <c r="FB35" s="356"/>
      <c r="FC35" s="356"/>
      <c r="FD35" s="356"/>
      <c r="FE35" s="356"/>
      <c r="FF35" s="356"/>
      <c r="FG35" s="356"/>
      <c r="FH35" s="356"/>
      <c r="FI35" s="356"/>
      <c r="FJ35" s="356"/>
      <c r="FK35" s="356"/>
      <c r="FL35" s="356"/>
      <c r="FM35" s="356"/>
      <c r="FN35" s="356"/>
      <c r="FO35" s="356"/>
      <c r="FP35" s="356"/>
      <c r="FQ35" s="356"/>
      <c r="FR35" s="356"/>
      <c r="FS35" s="356"/>
      <c r="FT35" s="356"/>
      <c r="FU35" s="356"/>
      <c r="FV35" s="356"/>
      <c r="FW35" s="356"/>
      <c r="FX35" s="356"/>
      <c r="FY35" s="356"/>
      <c r="FZ35" s="356"/>
      <c r="GA35" s="356"/>
      <c r="GB35" s="356"/>
      <c r="GC35" s="356"/>
      <c r="GD35" s="356"/>
      <c r="GE35" s="356"/>
      <c r="GF35" s="356"/>
      <c r="GG35" s="356"/>
      <c r="GH35" s="356"/>
      <c r="GI35" s="356"/>
      <c r="GJ35" s="356"/>
      <c r="GK35" s="356"/>
      <c r="GL35" s="357"/>
    </row>
    <row r="36" spans="1:194" ht="10.15" customHeight="1" x14ac:dyDescent="0.2">
      <c r="A36" s="388" t="s">
        <v>5761</v>
      </c>
      <c r="B36" s="389"/>
      <c r="C36" s="389"/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N36" s="389"/>
      <c r="O36" s="389"/>
      <c r="P36" s="389"/>
      <c r="Q36" s="389"/>
      <c r="R36" s="389"/>
      <c r="S36" s="389"/>
      <c r="T36" s="389"/>
      <c r="U36" s="389"/>
      <c r="V36" s="389"/>
      <c r="W36" s="389"/>
      <c r="X36" s="389"/>
      <c r="Y36" s="389"/>
      <c r="Z36" s="389"/>
      <c r="AA36" s="389"/>
      <c r="AB36" s="389"/>
      <c r="AC36" s="389"/>
      <c r="AD36" s="389"/>
      <c r="AE36" s="389"/>
      <c r="AF36" s="389"/>
      <c r="AG36" s="389"/>
      <c r="AH36" s="389"/>
      <c r="AI36" s="389"/>
      <c r="AJ36" s="389"/>
      <c r="AK36" s="389"/>
      <c r="AL36" s="389"/>
      <c r="AM36" s="389"/>
      <c r="AN36" s="389"/>
      <c r="AO36" s="389"/>
      <c r="AP36" s="389"/>
      <c r="AQ36" s="389"/>
      <c r="AR36" s="397" t="str">
        <f>'19．入力変換'!E118</f>
        <v/>
      </c>
      <c r="AS36" s="398"/>
      <c r="AT36" s="398"/>
      <c r="AU36" s="398"/>
      <c r="AV36" s="398"/>
      <c r="AW36" s="398"/>
      <c r="AX36" s="398"/>
      <c r="AY36" s="398"/>
      <c r="AZ36" s="398"/>
      <c r="BA36" s="398"/>
      <c r="BB36" s="398"/>
      <c r="BC36" s="398"/>
      <c r="BD36" s="398"/>
      <c r="BE36" s="398"/>
      <c r="BF36" s="398"/>
      <c r="BG36" s="398"/>
      <c r="BH36" s="398"/>
      <c r="BI36" s="398"/>
      <c r="BJ36" s="398"/>
      <c r="BK36" s="398"/>
      <c r="BL36" s="398"/>
      <c r="BM36" s="398"/>
      <c r="BN36" s="398"/>
      <c r="BO36" s="398"/>
      <c r="BP36" s="398"/>
      <c r="BQ36" s="398"/>
      <c r="BR36" s="398"/>
      <c r="BS36" s="398"/>
      <c r="BT36" s="398"/>
      <c r="BU36" s="398"/>
      <c r="BV36" s="398"/>
      <c r="BW36" s="398"/>
      <c r="BX36" s="398"/>
      <c r="BY36" s="398"/>
      <c r="BZ36" s="398"/>
      <c r="CA36" s="398"/>
      <c r="CB36" s="398"/>
      <c r="CC36" s="398"/>
      <c r="CD36" s="398"/>
      <c r="CE36" s="398"/>
      <c r="CF36" s="398"/>
      <c r="CG36" s="398"/>
      <c r="CH36" s="398"/>
      <c r="CI36" s="398"/>
      <c r="CJ36" s="398"/>
      <c r="CK36" s="398"/>
      <c r="CL36" s="398"/>
      <c r="CM36" s="398"/>
      <c r="CN36" s="398"/>
      <c r="CO36" s="398"/>
      <c r="CP36" s="398"/>
      <c r="CQ36" s="398"/>
      <c r="CR36" s="398"/>
      <c r="CS36" s="399"/>
      <c r="CT36" s="354"/>
      <c r="CU36" s="355"/>
      <c r="CV36" s="355"/>
      <c r="CW36" s="355"/>
      <c r="CX36" s="355"/>
      <c r="CY36" s="355"/>
      <c r="CZ36" s="355"/>
      <c r="DA36" s="355"/>
      <c r="DB36" s="355"/>
      <c r="DC36" s="355"/>
      <c r="DD36" s="355"/>
      <c r="DE36" s="355"/>
      <c r="DF36" s="355"/>
      <c r="DG36" s="355"/>
      <c r="DH36" s="355"/>
      <c r="DI36" s="355"/>
      <c r="DJ36" s="355"/>
      <c r="DK36" s="355"/>
      <c r="DL36" s="355"/>
      <c r="DM36" s="355"/>
      <c r="DN36" s="355"/>
      <c r="DO36" s="355"/>
      <c r="DP36" s="356"/>
      <c r="DQ36" s="356"/>
      <c r="DR36" s="356"/>
      <c r="DS36" s="356"/>
      <c r="DT36" s="356"/>
      <c r="DU36" s="356"/>
      <c r="DV36" s="356"/>
      <c r="DW36" s="356"/>
      <c r="DX36" s="356"/>
      <c r="DY36" s="356"/>
      <c r="DZ36" s="356"/>
      <c r="EA36" s="356"/>
      <c r="EB36" s="356"/>
      <c r="EC36" s="356"/>
      <c r="ED36" s="356"/>
      <c r="EE36" s="356"/>
      <c r="EF36" s="356"/>
      <c r="EG36" s="356"/>
      <c r="EH36" s="356"/>
      <c r="EI36" s="356"/>
      <c r="EJ36" s="356"/>
      <c r="EK36" s="356"/>
      <c r="EL36" s="356"/>
      <c r="EM36" s="356"/>
      <c r="EN36" s="356"/>
      <c r="EO36" s="356"/>
      <c r="EP36" s="356"/>
      <c r="EQ36" s="356"/>
      <c r="ER36" s="356"/>
      <c r="ES36" s="356"/>
      <c r="ET36" s="356"/>
      <c r="EU36" s="356"/>
      <c r="EV36" s="356"/>
      <c r="EW36" s="356"/>
      <c r="EX36" s="356"/>
      <c r="EY36" s="356"/>
      <c r="EZ36" s="356"/>
      <c r="FA36" s="356"/>
      <c r="FB36" s="356"/>
      <c r="FC36" s="356"/>
      <c r="FD36" s="356"/>
      <c r="FE36" s="356"/>
      <c r="FF36" s="356"/>
      <c r="FG36" s="356"/>
      <c r="FH36" s="356"/>
      <c r="FI36" s="356"/>
      <c r="FJ36" s="356"/>
      <c r="FK36" s="356"/>
      <c r="FL36" s="356"/>
      <c r="FM36" s="356"/>
      <c r="FN36" s="356"/>
      <c r="FO36" s="356"/>
      <c r="FP36" s="356"/>
      <c r="FQ36" s="356"/>
      <c r="FR36" s="356"/>
      <c r="FS36" s="356"/>
      <c r="FT36" s="356"/>
      <c r="FU36" s="356"/>
      <c r="FV36" s="356"/>
      <c r="FW36" s="356"/>
      <c r="FX36" s="356"/>
      <c r="FY36" s="356"/>
      <c r="FZ36" s="356"/>
      <c r="GA36" s="356"/>
      <c r="GB36" s="356"/>
      <c r="GC36" s="356"/>
      <c r="GD36" s="356"/>
      <c r="GE36" s="356"/>
      <c r="GF36" s="356"/>
      <c r="GG36" s="356"/>
      <c r="GH36" s="356"/>
      <c r="GI36" s="356"/>
      <c r="GJ36" s="356"/>
      <c r="GK36" s="356"/>
      <c r="GL36" s="357"/>
    </row>
    <row r="37" spans="1:194" ht="10.15" customHeight="1" x14ac:dyDescent="0.2">
      <c r="A37" s="392"/>
      <c r="B37" s="393"/>
      <c r="C37" s="393"/>
      <c r="D37" s="393"/>
      <c r="E37" s="393"/>
      <c r="F37" s="393"/>
      <c r="G37" s="393"/>
      <c r="H37" s="393"/>
      <c r="I37" s="393"/>
      <c r="J37" s="393"/>
      <c r="K37" s="393"/>
      <c r="L37" s="393"/>
      <c r="M37" s="393"/>
      <c r="N37" s="393"/>
      <c r="O37" s="393"/>
      <c r="P37" s="393"/>
      <c r="Q37" s="393"/>
      <c r="R37" s="393"/>
      <c r="S37" s="393"/>
      <c r="T37" s="393"/>
      <c r="U37" s="393"/>
      <c r="V37" s="393"/>
      <c r="W37" s="393"/>
      <c r="X37" s="393"/>
      <c r="Y37" s="393"/>
      <c r="Z37" s="393"/>
      <c r="AA37" s="393"/>
      <c r="AB37" s="393"/>
      <c r="AC37" s="393"/>
      <c r="AD37" s="393"/>
      <c r="AE37" s="393"/>
      <c r="AF37" s="393"/>
      <c r="AG37" s="393"/>
      <c r="AH37" s="393"/>
      <c r="AI37" s="393"/>
      <c r="AJ37" s="393"/>
      <c r="AK37" s="393"/>
      <c r="AL37" s="393"/>
      <c r="AM37" s="393"/>
      <c r="AN37" s="393"/>
      <c r="AO37" s="393"/>
      <c r="AP37" s="393"/>
      <c r="AQ37" s="393"/>
      <c r="AR37" s="400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6"/>
      <c r="BP37" s="296"/>
      <c r="BQ37" s="296"/>
      <c r="BR37" s="296"/>
      <c r="BS37" s="296"/>
      <c r="BT37" s="296"/>
      <c r="BU37" s="296"/>
      <c r="BV37" s="296"/>
      <c r="BW37" s="296"/>
      <c r="BX37" s="296"/>
      <c r="BY37" s="296"/>
      <c r="BZ37" s="296"/>
      <c r="CA37" s="296"/>
      <c r="CB37" s="296"/>
      <c r="CC37" s="296"/>
      <c r="CD37" s="296"/>
      <c r="CE37" s="296"/>
      <c r="CF37" s="296"/>
      <c r="CG37" s="296"/>
      <c r="CH37" s="296"/>
      <c r="CI37" s="296"/>
      <c r="CJ37" s="296"/>
      <c r="CK37" s="296"/>
      <c r="CL37" s="296"/>
      <c r="CM37" s="296"/>
      <c r="CN37" s="296"/>
      <c r="CO37" s="296"/>
      <c r="CP37" s="296"/>
      <c r="CQ37" s="296"/>
      <c r="CR37" s="296"/>
      <c r="CS37" s="347"/>
      <c r="CT37" s="354"/>
      <c r="CU37" s="355"/>
      <c r="CV37" s="355"/>
      <c r="CW37" s="355"/>
      <c r="CX37" s="355"/>
      <c r="CY37" s="355"/>
      <c r="CZ37" s="355"/>
      <c r="DA37" s="355"/>
      <c r="DB37" s="355"/>
      <c r="DC37" s="355"/>
      <c r="DD37" s="355"/>
      <c r="DE37" s="355"/>
      <c r="DF37" s="355"/>
      <c r="DG37" s="355"/>
      <c r="DH37" s="355"/>
      <c r="DI37" s="355"/>
      <c r="DJ37" s="355"/>
      <c r="DK37" s="355"/>
      <c r="DL37" s="355"/>
      <c r="DM37" s="355"/>
      <c r="DN37" s="355"/>
      <c r="DO37" s="355"/>
      <c r="DP37" s="356"/>
      <c r="DQ37" s="356"/>
      <c r="DR37" s="356"/>
      <c r="DS37" s="356"/>
      <c r="DT37" s="356"/>
      <c r="DU37" s="356"/>
      <c r="DV37" s="356"/>
      <c r="DW37" s="356"/>
      <c r="DX37" s="356"/>
      <c r="DY37" s="356"/>
      <c r="DZ37" s="356"/>
      <c r="EA37" s="356"/>
      <c r="EB37" s="356"/>
      <c r="EC37" s="356"/>
      <c r="ED37" s="356"/>
      <c r="EE37" s="356"/>
      <c r="EF37" s="356"/>
      <c r="EG37" s="356"/>
      <c r="EH37" s="356"/>
      <c r="EI37" s="356"/>
      <c r="EJ37" s="356"/>
      <c r="EK37" s="356"/>
      <c r="EL37" s="356"/>
      <c r="EM37" s="356"/>
      <c r="EN37" s="356"/>
      <c r="EO37" s="356"/>
      <c r="EP37" s="356"/>
      <c r="EQ37" s="356"/>
      <c r="ER37" s="356"/>
      <c r="ES37" s="356"/>
      <c r="ET37" s="356"/>
      <c r="EU37" s="356"/>
      <c r="EV37" s="356"/>
      <c r="EW37" s="356"/>
      <c r="EX37" s="356"/>
      <c r="EY37" s="356"/>
      <c r="EZ37" s="356"/>
      <c r="FA37" s="356"/>
      <c r="FB37" s="356"/>
      <c r="FC37" s="356"/>
      <c r="FD37" s="356"/>
      <c r="FE37" s="356"/>
      <c r="FF37" s="356"/>
      <c r="FG37" s="356"/>
      <c r="FH37" s="356"/>
      <c r="FI37" s="356"/>
      <c r="FJ37" s="356"/>
      <c r="FK37" s="356"/>
      <c r="FL37" s="356"/>
      <c r="FM37" s="356"/>
      <c r="FN37" s="356"/>
      <c r="FO37" s="356"/>
      <c r="FP37" s="356"/>
      <c r="FQ37" s="356"/>
      <c r="FR37" s="356"/>
      <c r="FS37" s="356"/>
      <c r="FT37" s="356"/>
      <c r="FU37" s="356"/>
      <c r="FV37" s="356"/>
      <c r="FW37" s="356"/>
      <c r="FX37" s="356"/>
      <c r="FY37" s="356"/>
      <c r="FZ37" s="356"/>
      <c r="GA37" s="356"/>
      <c r="GB37" s="356"/>
      <c r="GC37" s="356"/>
      <c r="GD37" s="356"/>
      <c r="GE37" s="356"/>
      <c r="GF37" s="356"/>
      <c r="GG37" s="356"/>
      <c r="GH37" s="356"/>
      <c r="GI37" s="356"/>
      <c r="GJ37" s="356"/>
      <c r="GK37" s="356"/>
      <c r="GL37" s="357"/>
    </row>
    <row r="38" spans="1:194" ht="10.15" customHeight="1" x14ac:dyDescent="0.2">
      <c r="A38" s="392"/>
      <c r="B38" s="393"/>
      <c r="C38" s="393"/>
      <c r="D38" s="393"/>
      <c r="E38" s="393"/>
      <c r="F38" s="393"/>
      <c r="G38" s="393"/>
      <c r="H38" s="393"/>
      <c r="I38" s="393"/>
      <c r="J38" s="393"/>
      <c r="K38" s="393"/>
      <c r="L38" s="393"/>
      <c r="M38" s="393"/>
      <c r="N38" s="393"/>
      <c r="O38" s="393"/>
      <c r="P38" s="393"/>
      <c r="Q38" s="393"/>
      <c r="R38" s="393"/>
      <c r="S38" s="393"/>
      <c r="T38" s="393"/>
      <c r="U38" s="393"/>
      <c r="V38" s="393"/>
      <c r="W38" s="393"/>
      <c r="X38" s="393"/>
      <c r="Y38" s="393"/>
      <c r="Z38" s="393"/>
      <c r="AA38" s="393"/>
      <c r="AB38" s="393"/>
      <c r="AC38" s="393"/>
      <c r="AD38" s="393"/>
      <c r="AE38" s="393"/>
      <c r="AF38" s="393"/>
      <c r="AG38" s="393"/>
      <c r="AH38" s="393"/>
      <c r="AI38" s="393"/>
      <c r="AJ38" s="393"/>
      <c r="AK38" s="393"/>
      <c r="AL38" s="393"/>
      <c r="AM38" s="393"/>
      <c r="AN38" s="393"/>
      <c r="AO38" s="393"/>
      <c r="AP38" s="393"/>
      <c r="AQ38" s="393"/>
      <c r="AR38" s="401"/>
      <c r="AS38" s="402"/>
      <c r="AT38" s="402"/>
      <c r="AU38" s="402"/>
      <c r="AV38" s="402"/>
      <c r="AW38" s="402"/>
      <c r="AX38" s="402"/>
      <c r="AY38" s="402"/>
      <c r="AZ38" s="402"/>
      <c r="BA38" s="402"/>
      <c r="BB38" s="402"/>
      <c r="BC38" s="402"/>
      <c r="BD38" s="402"/>
      <c r="BE38" s="402"/>
      <c r="BF38" s="402"/>
      <c r="BG38" s="402"/>
      <c r="BH38" s="402"/>
      <c r="BI38" s="402"/>
      <c r="BJ38" s="402"/>
      <c r="BK38" s="402"/>
      <c r="BL38" s="402"/>
      <c r="BM38" s="402"/>
      <c r="BN38" s="402"/>
      <c r="BO38" s="402"/>
      <c r="BP38" s="402"/>
      <c r="BQ38" s="402"/>
      <c r="BR38" s="402"/>
      <c r="BS38" s="402"/>
      <c r="BT38" s="402"/>
      <c r="BU38" s="402"/>
      <c r="BV38" s="402"/>
      <c r="BW38" s="402"/>
      <c r="BX38" s="402"/>
      <c r="BY38" s="402"/>
      <c r="BZ38" s="402"/>
      <c r="CA38" s="402"/>
      <c r="CB38" s="402"/>
      <c r="CC38" s="402"/>
      <c r="CD38" s="402"/>
      <c r="CE38" s="402"/>
      <c r="CF38" s="402"/>
      <c r="CG38" s="402"/>
      <c r="CH38" s="402"/>
      <c r="CI38" s="402"/>
      <c r="CJ38" s="402"/>
      <c r="CK38" s="402"/>
      <c r="CL38" s="402"/>
      <c r="CM38" s="402"/>
      <c r="CN38" s="402"/>
      <c r="CO38" s="402"/>
      <c r="CP38" s="402"/>
      <c r="CQ38" s="402"/>
      <c r="CR38" s="402"/>
      <c r="CS38" s="403"/>
      <c r="CT38" s="354"/>
      <c r="CU38" s="355"/>
      <c r="CV38" s="355"/>
      <c r="CW38" s="355"/>
      <c r="CX38" s="355"/>
      <c r="CY38" s="355"/>
      <c r="CZ38" s="355"/>
      <c r="DA38" s="355"/>
      <c r="DB38" s="355"/>
      <c r="DC38" s="355"/>
      <c r="DD38" s="355"/>
      <c r="DE38" s="355"/>
      <c r="DF38" s="355"/>
      <c r="DG38" s="355"/>
      <c r="DH38" s="355"/>
      <c r="DI38" s="355"/>
      <c r="DJ38" s="355"/>
      <c r="DK38" s="355"/>
      <c r="DL38" s="355"/>
      <c r="DM38" s="355"/>
      <c r="DN38" s="355"/>
      <c r="DO38" s="355"/>
      <c r="DP38" s="356"/>
      <c r="DQ38" s="356"/>
      <c r="DR38" s="356"/>
      <c r="DS38" s="356"/>
      <c r="DT38" s="356"/>
      <c r="DU38" s="356"/>
      <c r="DV38" s="356"/>
      <c r="DW38" s="356"/>
      <c r="DX38" s="356"/>
      <c r="DY38" s="356"/>
      <c r="DZ38" s="356"/>
      <c r="EA38" s="356"/>
      <c r="EB38" s="356"/>
      <c r="EC38" s="356"/>
      <c r="ED38" s="356"/>
      <c r="EE38" s="356"/>
      <c r="EF38" s="356"/>
      <c r="EG38" s="356"/>
      <c r="EH38" s="356"/>
      <c r="EI38" s="356"/>
      <c r="EJ38" s="356"/>
      <c r="EK38" s="356"/>
      <c r="EL38" s="356"/>
      <c r="EM38" s="356"/>
      <c r="EN38" s="356"/>
      <c r="EO38" s="356"/>
      <c r="EP38" s="356"/>
      <c r="EQ38" s="356"/>
      <c r="ER38" s="356"/>
      <c r="ES38" s="356"/>
      <c r="ET38" s="356"/>
      <c r="EU38" s="356"/>
      <c r="EV38" s="356"/>
      <c r="EW38" s="356"/>
      <c r="EX38" s="356"/>
      <c r="EY38" s="356"/>
      <c r="EZ38" s="356"/>
      <c r="FA38" s="356"/>
      <c r="FB38" s="356"/>
      <c r="FC38" s="356"/>
      <c r="FD38" s="356"/>
      <c r="FE38" s="356"/>
      <c r="FF38" s="356"/>
      <c r="FG38" s="356"/>
      <c r="FH38" s="356"/>
      <c r="FI38" s="356"/>
      <c r="FJ38" s="356"/>
      <c r="FK38" s="356"/>
      <c r="FL38" s="356"/>
      <c r="FM38" s="356"/>
      <c r="FN38" s="356"/>
      <c r="FO38" s="356"/>
      <c r="FP38" s="356"/>
      <c r="FQ38" s="356"/>
      <c r="FR38" s="356"/>
      <c r="FS38" s="356"/>
      <c r="FT38" s="356"/>
      <c r="FU38" s="356"/>
      <c r="FV38" s="356"/>
      <c r="FW38" s="356"/>
      <c r="FX38" s="356"/>
      <c r="FY38" s="356"/>
      <c r="FZ38" s="356"/>
      <c r="GA38" s="356"/>
      <c r="GB38" s="356"/>
      <c r="GC38" s="356"/>
      <c r="GD38" s="356"/>
      <c r="GE38" s="356"/>
      <c r="GF38" s="356"/>
      <c r="GG38" s="356"/>
      <c r="GH38" s="356"/>
      <c r="GI38" s="356"/>
      <c r="GJ38" s="356"/>
      <c r="GK38" s="356"/>
      <c r="GL38" s="357"/>
    </row>
    <row r="39" spans="1:194" ht="10.15" customHeight="1" x14ac:dyDescent="0.2">
      <c r="A39" s="388" t="s">
        <v>5763</v>
      </c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L39" s="389"/>
      <c r="M39" s="389"/>
      <c r="N39" s="389"/>
      <c r="O39" s="389"/>
      <c r="P39" s="389"/>
      <c r="Q39" s="389"/>
      <c r="R39" s="389"/>
      <c r="S39" s="389"/>
      <c r="T39" s="389"/>
      <c r="U39" s="389"/>
      <c r="V39" s="389"/>
      <c r="W39" s="389"/>
      <c r="X39" s="389"/>
      <c r="Y39" s="389"/>
      <c r="Z39" s="389"/>
      <c r="AA39" s="389"/>
      <c r="AB39" s="389"/>
      <c r="AC39" s="389"/>
      <c r="AD39" s="389"/>
      <c r="AE39" s="389"/>
      <c r="AF39" s="389"/>
      <c r="AG39" s="389"/>
      <c r="AH39" s="389"/>
      <c r="AI39" s="389"/>
      <c r="AJ39" s="389"/>
      <c r="AK39" s="389"/>
      <c r="AL39" s="389"/>
      <c r="AM39" s="389"/>
      <c r="AN39" s="389"/>
      <c r="AO39" s="389"/>
      <c r="AP39" s="389"/>
      <c r="AQ39" s="389"/>
      <c r="AR39" s="396" t="str">
        <f>MID('19．入力変換'!E121,1,2)</f>
        <v/>
      </c>
      <c r="AS39" s="387"/>
      <c r="AT39" s="387"/>
      <c r="AU39" s="387"/>
      <c r="AV39" s="387"/>
      <c r="AW39" s="387"/>
      <c r="AX39" s="387"/>
      <c r="AY39" s="387"/>
      <c r="AZ39" s="387" t="str">
        <f>MID('19．入力変換'!E121,3,2)</f>
        <v/>
      </c>
      <c r="BA39" s="387"/>
      <c r="BB39" s="387"/>
      <c r="BC39" s="387"/>
      <c r="BD39" s="387"/>
      <c r="BE39" s="387"/>
      <c r="BF39" s="387"/>
      <c r="BG39" s="387"/>
      <c r="BH39" s="387" t="s">
        <v>0</v>
      </c>
      <c r="BI39" s="387"/>
      <c r="BJ39" s="387"/>
      <c r="BK39" s="387"/>
      <c r="BL39" s="387"/>
      <c r="BM39" s="387" t="str">
        <f>MID('19．入力変換'!E121,6,2)</f>
        <v/>
      </c>
      <c r="BN39" s="387"/>
      <c r="BO39" s="387"/>
      <c r="BP39" s="387"/>
      <c r="BQ39" s="387"/>
      <c r="BR39" s="387"/>
      <c r="BS39" s="387"/>
      <c r="BT39" s="387"/>
      <c r="BU39" s="387" t="s">
        <v>8</v>
      </c>
      <c r="BV39" s="387"/>
      <c r="BW39" s="387"/>
      <c r="BX39" s="387"/>
      <c r="BY39" s="387"/>
      <c r="BZ39" s="387" t="str">
        <f>MID('19．入力変換'!E121,9,2)</f>
        <v/>
      </c>
      <c r="CA39" s="387"/>
      <c r="CB39" s="387"/>
      <c r="CC39" s="387"/>
      <c r="CD39" s="387"/>
      <c r="CE39" s="387"/>
      <c r="CF39" s="387"/>
      <c r="CG39" s="387"/>
      <c r="CH39" s="375" t="s">
        <v>5764</v>
      </c>
      <c r="CI39" s="375"/>
      <c r="CJ39" s="375"/>
      <c r="CK39" s="375"/>
      <c r="CL39" s="375"/>
      <c r="CM39" s="375"/>
      <c r="CN39" s="375"/>
      <c r="CO39" s="375"/>
      <c r="CP39" s="375"/>
      <c r="CQ39" s="375"/>
      <c r="CR39" s="375"/>
      <c r="CS39" s="384"/>
      <c r="CT39" s="354" t="s">
        <v>5773</v>
      </c>
      <c r="CU39" s="355"/>
      <c r="CV39" s="355"/>
      <c r="CW39" s="355"/>
      <c r="CX39" s="355"/>
      <c r="CY39" s="355"/>
      <c r="CZ39" s="355"/>
      <c r="DA39" s="355"/>
      <c r="DB39" s="355"/>
      <c r="DC39" s="355"/>
      <c r="DD39" s="355"/>
      <c r="DE39" s="355"/>
      <c r="DF39" s="355"/>
      <c r="DG39" s="355"/>
      <c r="DH39" s="355"/>
      <c r="DI39" s="355"/>
      <c r="DJ39" s="355"/>
      <c r="DK39" s="355"/>
      <c r="DL39" s="355"/>
      <c r="DM39" s="355"/>
      <c r="DN39" s="355"/>
      <c r="DO39" s="355"/>
      <c r="DP39" s="356" t="str">
        <f>IF('19．入力変換'!E130="代表取締役","",'19．入力変換'!E130)</f>
        <v/>
      </c>
      <c r="DQ39" s="356"/>
      <c r="DR39" s="356"/>
      <c r="DS39" s="356"/>
      <c r="DT39" s="356"/>
      <c r="DU39" s="356"/>
      <c r="DV39" s="356"/>
      <c r="DW39" s="356"/>
      <c r="DX39" s="356"/>
      <c r="DY39" s="356"/>
      <c r="DZ39" s="356"/>
      <c r="EA39" s="356"/>
      <c r="EB39" s="356"/>
      <c r="EC39" s="356"/>
      <c r="ED39" s="356"/>
      <c r="EE39" s="356"/>
      <c r="EF39" s="356"/>
      <c r="EG39" s="356"/>
      <c r="EH39" s="356"/>
      <c r="EI39" s="356"/>
      <c r="EJ39" s="356"/>
      <c r="EK39" s="356"/>
      <c r="EL39" s="356"/>
      <c r="EM39" s="356"/>
      <c r="EN39" s="356"/>
      <c r="EO39" s="356"/>
      <c r="EP39" s="356"/>
      <c r="EQ39" s="356"/>
      <c r="ER39" s="356"/>
      <c r="ES39" s="356"/>
      <c r="ET39" s="356"/>
      <c r="EU39" s="356"/>
      <c r="EV39" s="356"/>
      <c r="EW39" s="356"/>
      <c r="EX39" s="356"/>
      <c r="EY39" s="356"/>
      <c r="EZ39" s="356"/>
      <c r="FA39" s="356"/>
      <c r="FB39" s="356"/>
      <c r="FC39" s="356"/>
      <c r="FD39" s="356"/>
      <c r="FE39" s="356"/>
      <c r="FF39" s="356"/>
      <c r="FG39" s="356"/>
      <c r="FH39" s="356"/>
      <c r="FI39" s="356"/>
      <c r="FJ39" s="356"/>
      <c r="FK39" s="356"/>
      <c r="FL39" s="356"/>
      <c r="FM39" s="356"/>
      <c r="FN39" s="356"/>
      <c r="FO39" s="356"/>
      <c r="FP39" s="356"/>
      <c r="FQ39" s="356"/>
      <c r="FR39" s="356"/>
      <c r="FS39" s="356"/>
      <c r="FT39" s="356"/>
      <c r="FU39" s="356"/>
      <c r="FV39" s="356"/>
      <c r="FW39" s="356"/>
      <c r="FX39" s="356"/>
      <c r="FY39" s="356"/>
      <c r="FZ39" s="356"/>
      <c r="GA39" s="356"/>
      <c r="GB39" s="356"/>
      <c r="GC39" s="356"/>
      <c r="GD39" s="356"/>
      <c r="GE39" s="356"/>
      <c r="GF39" s="356"/>
      <c r="GG39" s="356"/>
      <c r="GH39" s="356"/>
      <c r="GI39" s="356"/>
      <c r="GJ39" s="356"/>
      <c r="GK39" s="356"/>
      <c r="GL39" s="357"/>
    </row>
    <row r="40" spans="1:194" ht="10.15" customHeight="1" x14ac:dyDescent="0.2">
      <c r="A40" s="388"/>
      <c r="B40" s="389"/>
      <c r="C40" s="389"/>
      <c r="D40" s="389"/>
      <c r="E40" s="389"/>
      <c r="F40" s="389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89"/>
      <c r="R40" s="389"/>
      <c r="S40" s="389"/>
      <c r="T40" s="389"/>
      <c r="U40" s="389"/>
      <c r="V40" s="389"/>
      <c r="W40" s="389"/>
      <c r="X40" s="389"/>
      <c r="Y40" s="389"/>
      <c r="Z40" s="389"/>
      <c r="AA40" s="389"/>
      <c r="AB40" s="389"/>
      <c r="AC40" s="389"/>
      <c r="AD40" s="389"/>
      <c r="AE40" s="389"/>
      <c r="AF40" s="389"/>
      <c r="AG40" s="389"/>
      <c r="AH40" s="389"/>
      <c r="AI40" s="389"/>
      <c r="AJ40" s="389"/>
      <c r="AK40" s="389"/>
      <c r="AL40" s="389"/>
      <c r="AM40" s="389"/>
      <c r="AN40" s="389"/>
      <c r="AO40" s="389"/>
      <c r="AP40" s="389"/>
      <c r="AQ40" s="389"/>
      <c r="AR40" s="368"/>
      <c r="AS40" s="245"/>
      <c r="AT40" s="245"/>
      <c r="AU40" s="245"/>
      <c r="AV40" s="245"/>
      <c r="AW40" s="245"/>
      <c r="AX40" s="245"/>
      <c r="AY40" s="245"/>
      <c r="AZ40" s="245"/>
      <c r="BA40" s="245"/>
      <c r="BB40" s="245"/>
      <c r="BC40" s="245"/>
      <c r="BD40" s="245"/>
      <c r="BE40" s="245"/>
      <c r="BF40" s="245"/>
      <c r="BG40" s="245"/>
      <c r="BH40" s="245"/>
      <c r="BI40" s="245"/>
      <c r="BJ40" s="245"/>
      <c r="BK40" s="245"/>
      <c r="BL40" s="245"/>
      <c r="BM40" s="245"/>
      <c r="BN40" s="245"/>
      <c r="BO40" s="245"/>
      <c r="BP40" s="245"/>
      <c r="BQ40" s="245"/>
      <c r="BR40" s="245"/>
      <c r="BS40" s="245"/>
      <c r="BT40" s="245"/>
      <c r="BU40" s="245"/>
      <c r="BV40" s="245"/>
      <c r="BW40" s="245"/>
      <c r="BX40" s="245"/>
      <c r="BY40" s="245"/>
      <c r="BZ40" s="245"/>
      <c r="CA40" s="245"/>
      <c r="CB40" s="245"/>
      <c r="CC40" s="245"/>
      <c r="CD40" s="245"/>
      <c r="CE40" s="245"/>
      <c r="CF40" s="245"/>
      <c r="CG40" s="245"/>
      <c r="CH40" s="324"/>
      <c r="CI40" s="324"/>
      <c r="CJ40" s="324"/>
      <c r="CK40" s="324"/>
      <c r="CL40" s="324"/>
      <c r="CM40" s="324"/>
      <c r="CN40" s="324"/>
      <c r="CO40" s="324"/>
      <c r="CP40" s="324"/>
      <c r="CQ40" s="324"/>
      <c r="CR40" s="324"/>
      <c r="CS40" s="341"/>
      <c r="CT40" s="354"/>
      <c r="CU40" s="355"/>
      <c r="CV40" s="355"/>
      <c r="CW40" s="355"/>
      <c r="CX40" s="355"/>
      <c r="CY40" s="355"/>
      <c r="CZ40" s="355"/>
      <c r="DA40" s="355"/>
      <c r="DB40" s="355"/>
      <c r="DC40" s="355"/>
      <c r="DD40" s="355"/>
      <c r="DE40" s="355"/>
      <c r="DF40" s="355"/>
      <c r="DG40" s="355"/>
      <c r="DH40" s="355"/>
      <c r="DI40" s="355"/>
      <c r="DJ40" s="355"/>
      <c r="DK40" s="355"/>
      <c r="DL40" s="355"/>
      <c r="DM40" s="355"/>
      <c r="DN40" s="355"/>
      <c r="DO40" s="355"/>
      <c r="DP40" s="356"/>
      <c r="DQ40" s="356"/>
      <c r="DR40" s="356"/>
      <c r="DS40" s="356"/>
      <c r="DT40" s="356"/>
      <c r="DU40" s="356"/>
      <c r="DV40" s="356"/>
      <c r="DW40" s="356"/>
      <c r="DX40" s="356"/>
      <c r="DY40" s="356"/>
      <c r="DZ40" s="356"/>
      <c r="EA40" s="356"/>
      <c r="EB40" s="356"/>
      <c r="EC40" s="356"/>
      <c r="ED40" s="356"/>
      <c r="EE40" s="356"/>
      <c r="EF40" s="356"/>
      <c r="EG40" s="356"/>
      <c r="EH40" s="356"/>
      <c r="EI40" s="356"/>
      <c r="EJ40" s="356"/>
      <c r="EK40" s="356"/>
      <c r="EL40" s="356"/>
      <c r="EM40" s="356"/>
      <c r="EN40" s="356"/>
      <c r="EO40" s="356"/>
      <c r="EP40" s="356"/>
      <c r="EQ40" s="356"/>
      <c r="ER40" s="356"/>
      <c r="ES40" s="356"/>
      <c r="ET40" s="356"/>
      <c r="EU40" s="356"/>
      <c r="EV40" s="356"/>
      <c r="EW40" s="356"/>
      <c r="EX40" s="356"/>
      <c r="EY40" s="356"/>
      <c r="EZ40" s="356"/>
      <c r="FA40" s="356"/>
      <c r="FB40" s="356"/>
      <c r="FC40" s="356"/>
      <c r="FD40" s="356"/>
      <c r="FE40" s="356"/>
      <c r="FF40" s="356"/>
      <c r="FG40" s="356"/>
      <c r="FH40" s="356"/>
      <c r="FI40" s="356"/>
      <c r="FJ40" s="356"/>
      <c r="FK40" s="356"/>
      <c r="FL40" s="356"/>
      <c r="FM40" s="356"/>
      <c r="FN40" s="356"/>
      <c r="FO40" s="356"/>
      <c r="FP40" s="356"/>
      <c r="FQ40" s="356"/>
      <c r="FR40" s="356"/>
      <c r="FS40" s="356"/>
      <c r="FT40" s="356"/>
      <c r="FU40" s="356"/>
      <c r="FV40" s="356"/>
      <c r="FW40" s="356"/>
      <c r="FX40" s="356"/>
      <c r="FY40" s="356"/>
      <c r="FZ40" s="356"/>
      <c r="GA40" s="356"/>
      <c r="GB40" s="356"/>
      <c r="GC40" s="356"/>
      <c r="GD40" s="356"/>
      <c r="GE40" s="356"/>
      <c r="GF40" s="356"/>
      <c r="GG40" s="356"/>
      <c r="GH40" s="356"/>
      <c r="GI40" s="356"/>
      <c r="GJ40" s="356"/>
      <c r="GK40" s="356"/>
      <c r="GL40" s="357"/>
    </row>
    <row r="41" spans="1:194" ht="10.15" customHeight="1" x14ac:dyDescent="0.2">
      <c r="A41" s="388"/>
      <c r="B41" s="389"/>
      <c r="C41" s="389"/>
      <c r="D41" s="389"/>
      <c r="E41" s="389"/>
      <c r="F41" s="389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89"/>
      <c r="R41" s="389"/>
      <c r="S41" s="389"/>
      <c r="T41" s="389"/>
      <c r="U41" s="389"/>
      <c r="V41" s="389"/>
      <c r="W41" s="389"/>
      <c r="X41" s="389"/>
      <c r="Y41" s="389"/>
      <c r="Z41" s="389"/>
      <c r="AA41" s="389"/>
      <c r="AB41" s="389"/>
      <c r="AC41" s="389"/>
      <c r="AD41" s="389"/>
      <c r="AE41" s="389"/>
      <c r="AF41" s="389"/>
      <c r="AG41" s="389"/>
      <c r="AH41" s="389"/>
      <c r="AI41" s="389"/>
      <c r="AJ41" s="389"/>
      <c r="AK41" s="389"/>
      <c r="AL41" s="389"/>
      <c r="AM41" s="389"/>
      <c r="AN41" s="389"/>
      <c r="AO41" s="389"/>
      <c r="AP41" s="389"/>
      <c r="AQ41" s="389"/>
      <c r="AR41" s="368" t="str">
        <f>MID('19．入力変換'!E124,1,2)</f>
        <v/>
      </c>
      <c r="AS41" s="245"/>
      <c r="AT41" s="245"/>
      <c r="AU41" s="245"/>
      <c r="AV41" s="245"/>
      <c r="AW41" s="245"/>
      <c r="AX41" s="245"/>
      <c r="AY41" s="245"/>
      <c r="AZ41" s="245" t="str">
        <f>MID('19．入力変換'!E124,3,2)</f>
        <v/>
      </c>
      <c r="BA41" s="245"/>
      <c r="BB41" s="245"/>
      <c r="BC41" s="245"/>
      <c r="BD41" s="245"/>
      <c r="BE41" s="245"/>
      <c r="BF41" s="245"/>
      <c r="BG41" s="245"/>
      <c r="BH41" s="245" t="s">
        <v>0</v>
      </c>
      <c r="BI41" s="245"/>
      <c r="BJ41" s="245"/>
      <c r="BK41" s="245"/>
      <c r="BL41" s="245"/>
      <c r="BM41" s="245" t="str">
        <f>MID('19．入力変換'!E124,6,2)</f>
        <v/>
      </c>
      <c r="BN41" s="245"/>
      <c r="BO41" s="245"/>
      <c r="BP41" s="245"/>
      <c r="BQ41" s="245"/>
      <c r="BR41" s="245"/>
      <c r="BS41" s="245"/>
      <c r="BT41" s="245"/>
      <c r="BU41" s="245" t="s">
        <v>8</v>
      </c>
      <c r="BV41" s="245"/>
      <c r="BW41" s="245"/>
      <c r="BX41" s="245"/>
      <c r="BY41" s="245"/>
      <c r="BZ41" s="245" t="str">
        <f>MID('19．入力変換'!E124,9,2)</f>
        <v/>
      </c>
      <c r="CA41" s="245"/>
      <c r="CB41" s="245"/>
      <c r="CC41" s="245"/>
      <c r="CD41" s="245"/>
      <c r="CE41" s="245"/>
      <c r="CF41" s="245"/>
      <c r="CG41" s="245"/>
      <c r="CH41" s="324" t="s">
        <v>5765</v>
      </c>
      <c r="CI41" s="324"/>
      <c r="CJ41" s="324"/>
      <c r="CK41" s="324"/>
      <c r="CL41" s="324"/>
      <c r="CM41" s="324"/>
      <c r="CN41" s="324"/>
      <c r="CO41" s="324"/>
      <c r="CP41" s="324"/>
      <c r="CQ41" s="324"/>
      <c r="CR41" s="324"/>
      <c r="CS41" s="341"/>
      <c r="CT41" s="354"/>
      <c r="CU41" s="355"/>
      <c r="CV41" s="355"/>
      <c r="CW41" s="355"/>
      <c r="CX41" s="355"/>
      <c r="CY41" s="355"/>
      <c r="CZ41" s="355"/>
      <c r="DA41" s="355"/>
      <c r="DB41" s="355"/>
      <c r="DC41" s="355"/>
      <c r="DD41" s="355"/>
      <c r="DE41" s="355"/>
      <c r="DF41" s="355"/>
      <c r="DG41" s="355"/>
      <c r="DH41" s="355"/>
      <c r="DI41" s="355"/>
      <c r="DJ41" s="355"/>
      <c r="DK41" s="355"/>
      <c r="DL41" s="355"/>
      <c r="DM41" s="355"/>
      <c r="DN41" s="355"/>
      <c r="DO41" s="355"/>
      <c r="DP41" s="356"/>
      <c r="DQ41" s="356"/>
      <c r="DR41" s="356"/>
      <c r="DS41" s="356"/>
      <c r="DT41" s="356"/>
      <c r="DU41" s="356"/>
      <c r="DV41" s="356"/>
      <c r="DW41" s="356"/>
      <c r="DX41" s="356"/>
      <c r="DY41" s="356"/>
      <c r="DZ41" s="356"/>
      <c r="EA41" s="356"/>
      <c r="EB41" s="356"/>
      <c r="EC41" s="356"/>
      <c r="ED41" s="356"/>
      <c r="EE41" s="356"/>
      <c r="EF41" s="356"/>
      <c r="EG41" s="356"/>
      <c r="EH41" s="356"/>
      <c r="EI41" s="356"/>
      <c r="EJ41" s="356"/>
      <c r="EK41" s="356"/>
      <c r="EL41" s="356"/>
      <c r="EM41" s="356"/>
      <c r="EN41" s="356"/>
      <c r="EO41" s="356"/>
      <c r="EP41" s="356"/>
      <c r="EQ41" s="356"/>
      <c r="ER41" s="356"/>
      <c r="ES41" s="356"/>
      <c r="ET41" s="356"/>
      <c r="EU41" s="356"/>
      <c r="EV41" s="356"/>
      <c r="EW41" s="356"/>
      <c r="EX41" s="356"/>
      <c r="EY41" s="356"/>
      <c r="EZ41" s="356"/>
      <c r="FA41" s="356"/>
      <c r="FB41" s="356"/>
      <c r="FC41" s="356"/>
      <c r="FD41" s="356"/>
      <c r="FE41" s="356"/>
      <c r="FF41" s="356"/>
      <c r="FG41" s="356"/>
      <c r="FH41" s="356"/>
      <c r="FI41" s="356"/>
      <c r="FJ41" s="356"/>
      <c r="FK41" s="356"/>
      <c r="FL41" s="356"/>
      <c r="FM41" s="356"/>
      <c r="FN41" s="356"/>
      <c r="FO41" s="356"/>
      <c r="FP41" s="356"/>
      <c r="FQ41" s="356"/>
      <c r="FR41" s="356"/>
      <c r="FS41" s="356"/>
      <c r="FT41" s="356"/>
      <c r="FU41" s="356"/>
      <c r="FV41" s="356"/>
      <c r="FW41" s="356"/>
      <c r="FX41" s="356"/>
      <c r="FY41" s="356"/>
      <c r="FZ41" s="356"/>
      <c r="GA41" s="356"/>
      <c r="GB41" s="356"/>
      <c r="GC41" s="356"/>
      <c r="GD41" s="356"/>
      <c r="GE41" s="356"/>
      <c r="GF41" s="356"/>
      <c r="GG41" s="356"/>
      <c r="GH41" s="356"/>
      <c r="GI41" s="356"/>
      <c r="GJ41" s="356"/>
      <c r="GK41" s="356"/>
      <c r="GL41" s="357"/>
    </row>
    <row r="42" spans="1:194" ht="10.15" customHeight="1" x14ac:dyDescent="0.2">
      <c r="A42" s="388"/>
      <c r="B42" s="389"/>
      <c r="C42" s="389"/>
      <c r="D42" s="389"/>
      <c r="E42" s="389"/>
      <c r="F42" s="389"/>
      <c r="G42" s="389"/>
      <c r="H42" s="389"/>
      <c r="I42" s="389"/>
      <c r="J42" s="389"/>
      <c r="K42" s="389"/>
      <c r="L42" s="389"/>
      <c r="M42" s="389"/>
      <c r="N42" s="389"/>
      <c r="O42" s="389"/>
      <c r="P42" s="389"/>
      <c r="Q42" s="389"/>
      <c r="R42" s="389"/>
      <c r="S42" s="389"/>
      <c r="T42" s="389"/>
      <c r="U42" s="389"/>
      <c r="V42" s="389"/>
      <c r="W42" s="389"/>
      <c r="X42" s="389"/>
      <c r="Y42" s="389"/>
      <c r="Z42" s="389"/>
      <c r="AA42" s="389"/>
      <c r="AB42" s="389"/>
      <c r="AC42" s="389"/>
      <c r="AD42" s="389"/>
      <c r="AE42" s="389"/>
      <c r="AF42" s="389"/>
      <c r="AG42" s="389"/>
      <c r="AH42" s="389"/>
      <c r="AI42" s="389"/>
      <c r="AJ42" s="389"/>
      <c r="AK42" s="389"/>
      <c r="AL42" s="389"/>
      <c r="AM42" s="389"/>
      <c r="AN42" s="389"/>
      <c r="AO42" s="389"/>
      <c r="AP42" s="389"/>
      <c r="AQ42" s="389"/>
      <c r="AR42" s="368"/>
      <c r="AS42" s="245"/>
      <c r="AT42" s="245"/>
      <c r="AU42" s="245"/>
      <c r="AV42" s="245"/>
      <c r="AW42" s="245"/>
      <c r="AX42" s="245"/>
      <c r="AY42" s="245"/>
      <c r="AZ42" s="245"/>
      <c r="BA42" s="245"/>
      <c r="BB42" s="245"/>
      <c r="BC42" s="245"/>
      <c r="BD42" s="245"/>
      <c r="BE42" s="245"/>
      <c r="BF42" s="245"/>
      <c r="BG42" s="245"/>
      <c r="BH42" s="245"/>
      <c r="BI42" s="245"/>
      <c r="BJ42" s="245"/>
      <c r="BK42" s="245"/>
      <c r="BL42" s="245"/>
      <c r="BM42" s="245"/>
      <c r="BN42" s="245"/>
      <c r="BO42" s="245"/>
      <c r="BP42" s="245"/>
      <c r="BQ42" s="245"/>
      <c r="BR42" s="245"/>
      <c r="BS42" s="245"/>
      <c r="BT42" s="245"/>
      <c r="BU42" s="245"/>
      <c r="BV42" s="245"/>
      <c r="BW42" s="245"/>
      <c r="BX42" s="245"/>
      <c r="BY42" s="245"/>
      <c r="BZ42" s="245"/>
      <c r="CA42" s="245"/>
      <c r="CB42" s="245"/>
      <c r="CC42" s="245"/>
      <c r="CD42" s="245"/>
      <c r="CE42" s="245"/>
      <c r="CF42" s="245"/>
      <c r="CG42" s="245"/>
      <c r="CH42" s="324"/>
      <c r="CI42" s="324"/>
      <c r="CJ42" s="324"/>
      <c r="CK42" s="324"/>
      <c r="CL42" s="324"/>
      <c r="CM42" s="324"/>
      <c r="CN42" s="324"/>
      <c r="CO42" s="324"/>
      <c r="CP42" s="324"/>
      <c r="CQ42" s="324"/>
      <c r="CR42" s="324"/>
      <c r="CS42" s="341"/>
      <c r="CT42" s="354"/>
      <c r="CU42" s="355"/>
      <c r="CV42" s="355"/>
      <c r="CW42" s="355"/>
      <c r="CX42" s="355"/>
      <c r="CY42" s="355"/>
      <c r="CZ42" s="355"/>
      <c r="DA42" s="355"/>
      <c r="DB42" s="355"/>
      <c r="DC42" s="355"/>
      <c r="DD42" s="355"/>
      <c r="DE42" s="355"/>
      <c r="DF42" s="355"/>
      <c r="DG42" s="355"/>
      <c r="DH42" s="355"/>
      <c r="DI42" s="355"/>
      <c r="DJ42" s="355"/>
      <c r="DK42" s="355"/>
      <c r="DL42" s="355"/>
      <c r="DM42" s="355"/>
      <c r="DN42" s="355"/>
      <c r="DO42" s="355"/>
      <c r="DP42" s="356"/>
      <c r="DQ42" s="356"/>
      <c r="DR42" s="356"/>
      <c r="DS42" s="356"/>
      <c r="DT42" s="356"/>
      <c r="DU42" s="356"/>
      <c r="DV42" s="356"/>
      <c r="DW42" s="356"/>
      <c r="DX42" s="356"/>
      <c r="DY42" s="356"/>
      <c r="DZ42" s="356"/>
      <c r="EA42" s="356"/>
      <c r="EB42" s="356"/>
      <c r="EC42" s="356"/>
      <c r="ED42" s="356"/>
      <c r="EE42" s="356"/>
      <c r="EF42" s="356"/>
      <c r="EG42" s="356"/>
      <c r="EH42" s="356"/>
      <c r="EI42" s="356"/>
      <c r="EJ42" s="356"/>
      <c r="EK42" s="356"/>
      <c r="EL42" s="356"/>
      <c r="EM42" s="356"/>
      <c r="EN42" s="356"/>
      <c r="EO42" s="356"/>
      <c r="EP42" s="356"/>
      <c r="EQ42" s="356"/>
      <c r="ER42" s="356"/>
      <c r="ES42" s="356"/>
      <c r="ET42" s="356"/>
      <c r="EU42" s="356"/>
      <c r="EV42" s="356"/>
      <c r="EW42" s="356"/>
      <c r="EX42" s="356"/>
      <c r="EY42" s="356"/>
      <c r="EZ42" s="356"/>
      <c r="FA42" s="356"/>
      <c r="FB42" s="356"/>
      <c r="FC42" s="356"/>
      <c r="FD42" s="356"/>
      <c r="FE42" s="356"/>
      <c r="FF42" s="356"/>
      <c r="FG42" s="356"/>
      <c r="FH42" s="356"/>
      <c r="FI42" s="356"/>
      <c r="FJ42" s="356"/>
      <c r="FK42" s="356"/>
      <c r="FL42" s="356"/>
      <c r="FM42" s="356"/>
      <c r="FN42" s="356"/>
      <c r="FO42" s="356"/>
      <c r="FP42" s="356"/>
      <c r="FQ42" s="356"/>
      <c r="FR42" s="356"/>
      <c r="FS42" s="356"/>
      <c r="FT42" s="356"/>
      <c r="FU42" s="356"/>
      <c r="FV42" s="356"/>
      <c r="FW42" s="356"/>
      <c r="FX42" s="356"/>
      <c r="FY42" s="356"/>
      <c r="FZ42" s="356"/>
      <c r="GA42" s="356"/>
      <c r="GB42" s="356"/>
      <c r="GC42" s="356"/>
      <c r="GD42" s="356"/>
      <c r="GE42" s="356"/>
      <c r="GF42" s="356"/>
      <c r="GG42" s="356"/>
      <c r="GH42" s="356"/>
      <c r="GI42" s="356"/>
      <c r="GJ42" s="356"/>
      <c r="GK42" s="356"/>
      <c r="GL42" s="357"/>
    </row>
    <row r="43" spans="1:194" ht="10.15" customHeight="1" x14ac:dyDescent="0.2">
      <c r="A43" s="388"/>
      <c r="B43" s="389"/>
      <c r="C43" s="389"/>
      <c r="D43" s="389"/>
      <c r="E43" s="389"/>
      <c r="F43" s="389"/>
      <c r="G43" s="389"/>
      <c r="H43" s="389"/>
      <c r="I43" s="389"/>
      <c r="J43" s="389"/>
      <c r="K43" s="389"/>
      <c r="L43" s="389"/>
      <c r="M43" s="389"/>
      <c r="N43" s="389"/>
      <c r="O43" s="389"/>
      <c r="P43" s="389"/>
      <c r="Q43" s="389"/>
      <c r="R43" s="389"/>
      <c r="S43" s="389"/>
      <c r="T43" s="389"/>
      <c r="U43" s="389"/>
      <c r="V43" s="389"/>
      <c r="W43" s="389"/>
      <c r="X43" s="389"/>
      <c r="Y43" s="389"/>
      <c r="Z43" s="389"/>
      <c r="AA43" s="389"/>
      <c r="AB43" s="389"/>
      <c r="AC43" s="389"/>
      <c r="AD43" s="389"/>
      <c r="AE43" s="389"/>
      <c r="AF43" s="389"/>
      <c r="AG43" s="389"/>
      <c r="AH43" s="389"/>
      <c r="AI43" s="389"/>
      <c r="AJ43" s="389"/>
      <c r="AK43" s="389"/>
      <c r="AL43" s="389"/>
      <c r="AM43" s="389"/>
      <c r="AN43" s="389"/>
      <c r="AO43" s="389"/>
      <c r="AP43" s="389"/>
      <c r="AQ43" s="389"/>
      <c r="AR43" s="385" t="str">
        <f>IFERROR('19．入力変換'!G127,"")</f>
        <v/>
      </c>
      <c r="AS43" s="385"/>
      <c r="AT43" s="385"/>
      <c r="AU43" s="385"/>
      <c r="AV43" s="385"/>
      <c r="AW43" s="385"/>
      <c r="AX43" s="385"/>
      <c r="AY43" s="385"/>
      <c r="AZ43" s="385"/>
      <c r="BA43" s="385"/>
      <c r="BB43" s="385"/>
      <c r="BC43" s="385"/>
      <c r="BD43" s="385"/>
      <c r="BE43" s="385"/>
      <c r="BF43" s="385"/>
      <c r="BG43" s="385"/>
      <c r="BH43" s="385"/>
      <c r="BI43" s="385"/>
      <c r="BJ43" s="385"/>
      <c r="BK43" s="385"/>
      <c r="BL43" s="385"/>
      <c r="BM43" s="385"/>
      <c r="BN43" s="385"/>
      <c r="BO43" s="385"/>
      <c r="BP43" s="385"/>
      <c r="BQ43" s="385"/>
      <c r="BR43" s="385"/>
      <c r="BS43" s="385"/>
      <c r="BT43" s="385"/>
      <c r="BU43" s="245" t="s">
        <v>0</v>
      </c>
      <c r="BV43" s="245"/>
      <c r="BW43" s="245"/>
      <c r="BX43" s="245"/>
      <c r="BY43" s="245"/>
      <c r="BZ43" s="245" t="str">
        <f>IFERROR('19．入力変換'!H127,"")</f>
        <v/>
      </c>
      <c r="CA43" s="245"/>
      <c r="CB43" s="245"/>
      <c r="CC43" s="245"/>
      <c r="CD43" s="245"/>
      <c r="CE43" s="245"/>
      <c r="CF43" s="245"/>
      <c r="CG43" s="245"/>
      <c r="CH43" s="324" t="s">
        <v>5766</v>
      </c>
      <c r="CI43" s="324"/>
      <c r="CJ43" s="324"/>
      <c r="CK43" s="324"/>
      <c r="CL43" s="324"/>
      <c r="CM43" s="324"/>
      <c r="CN43" s="324"/>
      <c r="CO43" s="324"/>
      <c r="CP43" s="324"/>
      <c r="CQ43" s="324"/>
      <c r="CR43" s="324"/>
      <c r="CS43" s="341"/>
      <c r="CT43" s="354"/>
      <c r="CU43" s="355"/>
      <c r="CV43" s="355"/>
      <c r="CW43" s="355"/>
      <c r="CX43" s="355"/>
      <c r="CY43" s="355"/>
      <c r="CZ43" s="355"/>
      <c r="DA43" s="355"/>
      <c r="DB43" s="355"/>
      <c r="DC43" s="355"/>
      <c r="DD43" s="355"/>
      <c r="DE43" s="355"/>
      <c r="DF43" s="355"/>
      <c r="DG43" s="355"/>
      <c r="DH43" s="355"/>
      <c r="DI43" s="355"/>
      <c r="DJ43" s="355"/>
      <c r="DK43" s="355"/>
      <c r="DL43" s="355"/>
      <c r="DM43" s="355"/>
      <c r="DN43" s="355"/>
      <c r="DO43" s="355"/>
      <c r="DP43" s="356"/>
      <c r="DQ43" s="356"/>
      <c r="DR43" s="356"/>
      <c r="DS43" s="356"/>
      <c r="DT43" s="356"/>
      <c r="DU43" s="356"/>
      <c r="DV43" s="356"/>
      <c r="DW43" s="356"/>
      <c r="DX43" s="356"/>
      <c r="DY43" s="356"/>
      <c r="DZ43" s="356"/>
      <c r="EA43" s="356"/>
      <c r="EB43" s="356"/>
      <c r="EC43" s="356"/>
      <c r="ED43" s="356"/>
      <c r="EE43" s="356"/>
      <c r="EF43" s="356"/>
      <c r="EG43" s="356"/>
      <c r="EH43" s="356"/>
      <c r="EI43" s="356"/>
      <c r="EJ43" s="356"/>
      <c r="EK43" s="356"/>
      <c r="EL43" s="356"/>
      <c r="EM43" s="356"/>
      <c r="EN43" s="356"/>
      <c r="EO43" s="356"/>
      <c r="EP43" s="356"/>
      <c r="EQ43" s="356"/>
      <c r="ER43" s="356"/>
      <c r="ES43" s="356"/>
      <c r="ET43" s="356"/>
      <c r="EU43" s="356"/>
      <c r="EV43" s="356"/>
      <c r="EW43" s="356"/>
      <c r="EX43" s="356"/>
      <c r="EY43" s="356"/>
      <c r="EZ43" s="356"/>
      <c r="FA43" s="356"/>
      <c r="FB43" s="356"/>
      <c r="FC43" s="356"/>
      <c r="FD43" s="356"/>
      <c r="FE43" s="356"/>
      <c r="FF43" s="356"/>
      <c r="FG43" s="356"/>
      <c r="FH43" s="356"/>
      <c r="FI43" s="356"/>
      <c r="FJ43" s="356"/>
      <c r="FK43" s="356"/>
      <c r="FL43" s="356"/>
      <c r="FM43" s="356"/>
      <c r="FN43" s="356"/>
      <c r="FO43" s="356"/>
      <c r="FP43" s="356"/>
      <c r="FQ43" s="356"/>
      <c r="FR43" s="356"/>
      <c r="FS43" s="356"/>
      <c r="FT43" s="356"/>
      <c r="FU43" s="356"/>
      <c r="FV43" s="356"/>
      <c r="FW43" s="356"/>
      <c r="FX43" s="356"/>
      <c r="FY43" s="356"/>
      <c r="FZ43" s="356"/>
      <c r="GA43" s="356"/>
      <c r="GB43" s="356"/>
      <c r="GC43" s="356"/>
      <c r="GD43" s="356"/>
      <c r="GE43" s="356"/>
      <c r="GF43" s="356"/>
      <c r="GG43" s="356"/>
      <c r="GH43" s="356"/>
      <c r="GI43" s="356"/>
      <c r="GJ43" s="356"/>
      <c r="GK43" s="356"/>
      <c r="GL43" s="357"/>
    </row>
    <row r="44" spans="1:194" ht="10.15" customHeight="1" thickBot="1" x14ac:dyDescent="0.25">
      <c r="A44" s="394"/>
      <c r="B44" s="395"/>
      <c r="C44" s="395"/>
      <c r="D44" s="395"/>
      <c r="E44" s="395"/>
      <c r="F44" s="395"/>
      <c r="G44" s="395"/>
      <c r="H44" s="395"/>
      <c r="I44" s="395"/>
      <c r="J44" s="395"/>
      <c r="K44" s="395"/>
      <c r="L44" s="395"/>
      <c r="M44" s="395"/>
      <c r="N44" s="395"/>
      <c r="O44" s="395"/>
      <c r="P44" s="395"/>
      <c r="Q44" s="395"/>
      <c r="R44" s="395"/>
      <c r="S44" s="395"/>
      <c r="T44" s="395"/>
      <c r="U44" s="395"/>
      <c r="V44" s="395"/>
      <c r="W44" s="395"/>
      <c r="X44" s="395"/>
      <c r="Y44" s="395"/>
      <c r="Z44" s="395"/>
      <c r="AA44" s="395"/>
      <c r="AB44" s="395"/>
      <c r="AC44" s="395"/>
      <c r="AD44" s="395"/>
      <c r="AE44" s="395"/>
      <c r="AF44" s="395"/>
      <c r="AG44" s="395"/>
      <c r="AH44" s="395"/>
      <c r="AI44" s="395"/>
      <c r="AJ44" s="395"/>
      <c r="AK44" s="395"/>
      <c r="AL44" s="395"/>
      <c r="AM44" s="395"/>
      <c r="AN44" s="395"/>
      <c r="AO44" s="395"/>
      <c r="AP44" s="395"/>
      <c r="AQ44" s="395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2"/>
      <c r="BH44" s="382"/>
      <c r="BI44" s="382"/>
      <c r="BJ44" s="382"/>
      <c r="BK44" s="382"/>
      <c r="BL44" s="382"/>
      <c r="BM44" s="382"/>
      <c r="BN44" s="382"/>
      <c r="BO44" s="382"/>
      <c r="BP44" s="382"/>
      <c r="BQ44" s="382"/>
      <c r="BR44" s="382"/>
      <c r="BS44" s="382"/>
      <c r="BT44" s="382"/>
      <c r="BU44" s="386"/>
      <c r="BV44" s="386"/>
      <c r="BW44" s="386"/>
      <c r="BX44" s="386"/>
      <c r="BY44" s="386"/>
      <c r="BZ44" s="386"/>
      <c r="CA44" s="386"/>
      <c r="CB44" s="386"/>
      <c r="CC44" s="386"/>
      <c r="CD44" s="386"/>
      <c r="CE44" s="386"/>
      <c r="CF44" s="386"/>
      <c r="CG44" s="386"/>
      <c r="CH44" s="343"/>
      <c r="CI44" s="343"/>
      <c r="CJ44" s="343"/>
      <c r="CK44" s="343"/>
      <c r="CL44" s="343"/>
      <c r="CM44" s="343"/>
      <c r="CN44" s="343"/>
      <c r="CO44" s="343"/>
      <c r="CP44" s="343"/>
      <c r="CQ44" s="343"/>
      <c r="CR44" s="343"/>
      <c r="CS44" s="344"/>
      <c r="CT44" s="370"/>
      <c r="CU44" s="371"/>
      <c r="CV44" s="371"/>
      <c r="CW44" s="371"/>
      <c r="CX44" s="371"/>
      <c r="CY44" s="371"/>
      <c r="CZ44" s="371"/>
      <c r="DA44" s="371"/>
      <c r="DB44" s="371"/>
      <c r="DC44" s="371"/>
      <c r="DD44" s="371"/>
      <c r="DE44" s="371"/>
      <c r="DF44" s="371"/>
      <c r="DG44" s="371"/>
      <c r="DH44" s="371"/>
      <c r="DI44" s="371"/>
      <c r="DJ44" s="371"/>
      <c r="DK44" s="371"/>
      <c r="DL44" s="371"/>
      <c r="DM44" s="371"/>
      <c r="DN44" s="371"/>
      <c r="DO44" s="371"/>
      <c r="DP44" s="372"/>
      <c r="DQ44" s="372"/>
      <c r="DR44" s="372"/>
      <c r="DS44" s="372"/>
      <c r="DT44" s="372"/>
      <c r="DU44" s="372"/>
      <c r="DV44" s="372"/>
      <c r="DW44" s="372"/>
      <c r="DX44" s="372"/>
      <c r="DY44" s="372"/>
      <c r="DZ44" s="372"/>
      <c r="EA44" s="372"/>
      <c r="EB44" s="372"/>
      <c r="EC44" s="372"/>
      <c r="ED44" s="372"/>
      <c r="EE44" s="372"/>
      <c r="EF44" s="372"/>
      <c r="EG44" s="372"/>
      <c r="EH44" s="372"/>
      <c r="EI44" s="372"/>
      <c r="EJ44" s="372"/>
      <c r="EK44" s="372"/>
      <c r="EL44" s="372"/>
      <c r="EM44" s="372"/>
      <c r="EN44" s="372"/>
      <c r="EO44" s="372"/>
      <c r="EP44" s="372"/>
      <c r="EQ44" s="372"/>
      <c r="ER44" s="372"/>
      <c r="ES44" s="372"/>
      <c r="ET44" s="372"/>
      <c r="EU44" s="372"/>
      <c r="EV44" s="372"/>
      <c r="EW44" s="372"/>
      <c r="EX44" s="372"/>
      <c r="EY44" s="372"/>
      <c r="EZ44" s="372"/>
      <c r="FA44" s="372"/>
      <c r="FB44" s="372"/>
      <c r="FC44" s="372"/>
      <c r="FD44" s="372"/>
      <c r="FE44" s="372"/>
      <c r="FF44" s="372"/>
      <c r="FG44" s="372"/>
      <c r="FH44" s="372"/>
      <c r="FI44" s="372"/>
      <c r="FJ44" s="372"/>
      <c r="FK44" s="372"/>
      <c r="FL44" s="372"/>
      <c r="FM44" s="372"/>
      <c r="FN44" s="372"/>
      <c r="FO44" s="372"/>
      <c r="FP44" s="372"/>
      <c r="FQ44" s="372"/>
      <c r="FR44" s="372"/>
      <c r="FS44" s="372"/>
      <c r="FT44" s="372"/>
      <c r="FU44" s="372"/>
      <c r="FV44" s="372"/>
      <c r="FW44" s="372"/>
      <c r="FX44" s="372"/>
      <c r="FY44" s="372"/>
      <c r="FZ44" s="372"/>
      <c r="GA44" s="372"/>
      <c r="GB44" s="372"/>
      <c r="GC44" s="372"/>
      <c r="GD44" s="372"/>
      <c r="GE44" s="372"/>
      <c r="GF44" s="372"/>
      <c r="GG44" s="372"/>
      <c r="GH44" s="372"/>
      <c r="GI44" s="372"/>
      <c r="GJ44" s="372"/>
      <c r="GK44" s="372"/>
      <c r="GL44" s="373"/>
    </row>
    <row r="45" spans="1:194" ht="10.15" customHeight="1" x14ac:dyDescent="0.2">
      <c r="A45" s="404" t="s">
        <v>5740</v>
      </c>
      <c r="B45" s="405"/>
      <c r="C45" s="405"/>
      <c r="D45" s="405"/>
      <c r="E45" s="405"/>
      <c r="F45" s="405"/>
      <c r="G45" s="405"/>
      <c r="H45" s="405"/>
      <c r="I45" s="405"/>
      <c r="J45" s="405"/>
      <c r="K45" s="405"/>
      <c r="L45" s="405"/>
      <c r="M45" s="405"/>
      <c r="N45" s="405"/>
      <c r="O45" s="405"/>
      <c r="P45" s="405"/>
      <c r="Q45" s="405"/>
      <c r="R45" s="405"/>
      <c r="S45" s="405"/>
      <c r="T45" s="405"/>
      <c r="U45" s="405"/>
      <c r="V45" s="405"/>
      <c r="W45" s="405"/>
      <c r="X45" s="405"/>
      <c r="Y45" s="405"/>
      <c r="Z45" s="405"/>
      <c r="AA45" s="405"/>
      <c r="AB45" s="405"/>
      <c r="AC45" s="405"/>
      <c r="AD45" s="405"/>
      <c r="AE45" s="405"/>
      <c r="AF45" s="405"/>
      <c r="AG45" s="405"/>
      <c r="AH45" s="405"/>
      <c r="AI45" s="405"/>
      <c r="AJ45" s="405"/>
      <c r="AK45" s="405"/>
      <c r="AL45" s="405"/>
      <c r="AM45" s="405"/>
      <c r="AN45" s="405"/>
      <c r="AO45" s="405"/>
      <c r="AP45" s="405"/>
      <c r="AQ45" s="405"/>
      <c r="AR45" s="365" t="str">
        <f>'19．入力変換'!E157</f>
        <v/>
      </c>
      <c r="AS45" s="366"/>
      <c r="AT45" s="366"/>
      <c r="AU45" s="366"/>
      <c r="AV45" s="366"/>
      <c r="AW45" s="366"/>
      <c r="AX45" s="366"/>
      <c r="AY45" s="366"/>
      <c r="AZ45" s="366"/>
      <c r="BA45" s="366"/>
      <c r="BB45" s="366"/>
      <c r="BC45" s="366"/>
      <c r="BD45" s="366"/>
      <c r="BE45" s="366"/>
      <c r="BF45" s="366"/>
      <c r="BG45" s="366"/>
      <c r="BH45" s="366"/>
      <c r="BI45" s="366"/>
      <c r="BJ45" s="366"/>
      <c r="BK45" s="366"/>
      <c r="BL45" s="366"/>
      <c r="BM45" s="366"/>
      <c r="BN45" s="366"/>
      <c r="BO45" s="366"/>
      <c r="BP45" s="366"/>
      <c r="BQ45" s="366"/>
      <c r="BR45" s="366"/>
      <c r="BS45" s="366"/>
      <c r="BT45" s="366"/>
      <c r="BU45" s="366"/>
      <c r="BV45" s="366"/>
      <c r="BW45" s="366"/>
      <c r="BX45" s="366"/>
      <c r="BY45" s="366"/>
      <c r="BZ45" s="366"/>
      <c r="CA45" s="366"/>
      <c r="CB45" s="366"/>
      <c r="CC45" s="366"/>
      <c r="CD45" s="366"/>
      <c r="CE45" s="366"/>
      <c r="CF45" s="366"/>
      <c r="CG45" s="366"/>
      <c r="CH45" s="366"/>
      <c r="CI45" s="366"/>
      <c r="CJ45" s="366"/>
      <c r="CK45" s="366"/>
      <c r="CL45" s="366"/>
      <c r="CM45" s="366"/>
      <c r="CN45" s="366"/>
      <c r="CO45" s="366"/>
      <c r="CP45" s="366"/>
      <c r="CQ45" s="366"/>
      <c r="CR45" s="366"/>
      <c r="CS45" s="408"/>
      <c r="CT45" s="358" t="s">
        <v>5771</v>
      </c>
      <c r="CU45" s="359"/>
      <c r="CV45" s="359"/>
      <c r="CW45" s="359"/>
      <c r="CX45" s="359"/>
      <c r="CY45" s="359"/>
      <c r="CZ45" s="359"/>
      <c r="DA45" s="359"/>
      <c r="DB45" s="359"/>
      <c r="DC45" s="359"/>
      <c r="DD45" s="359"/>
      <c r="DE45" s="359"/>
      <c r="DF45" s="359"/>
      <c r="DG45" s="359"/>
      <c r="DH45" s="359"/>
      <c r="DI45" s="359"/>
      <c r="DJ45" s="359"/>
      <c r="DK45" s="359"/>
      <c r="DL45" s="359"/>
      <c r="DM45" s="359"/>
      <c r="DN45" s="359"/>
      <c r="DO45" s="360"/>
      <c r="DP45" s="365" t="s">
        <v>5768</v>
      </c>
      <c r="DQ45" s="366"/>
      <c r="DR45" s="366"/>
      <c r="DS45" s="366"/>
      <c r="DT45" s="366"/>
      <c r="DU45" s="366"/>
      <c r="DV45" s="366"/>
      <c r="DW45" s="366"/>
      <c r="DX45" s="366"/>
      <c r="DY45" s="366"/>
      <c r="DZ45" s="366"/>
      <c r="EA45" s="366"/>
      <c r="EB45" s="366"/>
      <c r="EC45" s="366"/>
      <c r="ED45" s="366"/>
      <c r="EE45" s="366"/>
      <c r="EF45" s="366"/>
      <c r="EG45" s="366"/>
      <c r="EH45" s="366"/>
      <c r="EI45" s="366"/>
      <c r="EJ45" s="366"/>
      <c r="EK45" s="366"/>
      <c r="EL45" s="366"/>
      <c r="EM45" s="366"/>
      <c r="EN45" s="366"/>
      <c r="EO45" s="366"/>
      <c r="EP45" s="366"/>
      <c r="EQ45" s="366"/>
      <c r="ER45" s="366"/>
      <c r="ES45" s="366"/>
      <c r="ET45" s="366"/>
      <c r="EU45" s="366"/>
      <c r="EV45" s="359"/>
      <c r="EW45" s="359"/>
      <c r="EX45" s="359"/>
      <c r="EY45" s="359"/>
      <c r="EZ45" s="359"/>
      <c r="FA45" s="359"/>
      <c r="FB45" s="359"/>
      <c r="FC45" s="359"/>
      <c r="FD45" s="359"/>
      <c r="FE45" s="359"/>
      <c r="FF45" s="359"/>
      <c r="FG45" s="359"/>
      <c r="FH45" s="359"/>
      <c r="FI45" s="359"/>
      <c r="FJ45" s="359"/>
      <c r="FK45" s="359"/>
      <c r="FL45" s="359"/>
      <c r="FM45" s="359"/>
      <c r="FN45" s="359"/>
      <c r="FO45" s="359"/>
      <c r="FP45" s="359"/>
      <c r="FQ45" s="359"/>
      <c r="FR45" s="359"/>
      <c r="FS45" s="359"/>
      <c r="FT45" s="359"/>
      <c r="FU45" s="359"/>
      <c r="FV45" s="359"/>
      <c r="FW45" s="359"/>
      <c r="FX45" s="359"/>
      <c r="FY45" s="359"/>
      <c r="FZ45" s="359"/>
      <c r="GA45" s="359"/>
      <c r="GB45" s="359"/>
      <c r="GC45" s="359"/>
      <c r="GD45" s="359"/>
      <c r="GE45" s="359"/>
      <c r="GF45" s="359"/>
      <c r="GG45" s="359"/>
      <c r="GH45" s="359"/>
      <c r="GI45" s="359"/>
      <c r="GJ45" s="359"/>
      <c r="GK45" s="359"/>
      <c r="GL45" s="367"/>
    </row>
    <row r="46" spans="1:194" ht="10.15" customHeight="1" x14ac:dyDescent="0.2">
      <c r="A46" s="406"/>
      <c r="B46" s="407"/>
      <c r="C46" s="407"/>
      <c r="D46" s="407"/>
      <c r="E46" s="407"/>
      <c r="F46" s="407"/>
      <c r="G46" s="407"/>
      <c r="H46" s="407"/>
      <c r="I46" s="407"/>
      <c r="J46" s="407"/>
      <c r="K46" s="407"/>
      <c r="L46" s="407"/>
      <c r="M46" s="407"/>
      <c r="N46" s="407"/>
      <c r="O46" s="407"/>
      <c r="P46" s="407"/>
      <c r="Q46" s="407"/>
      <c r="R46" s="407"/>
      <c r="S46" s="407"/>
      <c r="T46" s="407"/>
      <c r="U46" s="407"/>
      <c r="V46" s="407"/>
      <c r="W46" s="407"/>
      <c r="X46" s="407"/>
      <c r="Y46" s="407"/>
      <c r="Z46" s="407"/>
      <c r="AA46" s="407"/>
      <c r="AB46" s="407"/>
      <c r="AC46" s="407"/>
      <c r="AD46" s="407"/>
      <c r="AE46" s="407"/>
      <c r="AF46" s="407"/>
      <c r="AG46" s="407"/>
      <c r="AH46" s="407"/>
      <c r="AI46" s="407"/>
      <c r="AJ46" s="407"/>
      <c r="AK46" s="407"/>
      <c r="AL46" s="407"/>
      <c r="AM46" s="407"/>
      <c r="AN46" s="407"/>
      <c r="AO46" s="407"/>
      <c r="AP46" s="407"/>
      <c r="AQ46" s="407"/>
      <c r="AR46" s="348"/>
      <c r="AS46" s="349"/>
      <c r="AT46" s="349"/>
      <c r="AU46" s="349"/>
      <c r="AV46" s="349"/>
      <c r="AW46" s="349"/>
      <c r="AX46" s="349"/>
      <c r="AY46" s="349"/>
      <c r="AZ46" s="349"/>
      <c r="BA46" s="349"/>
      <c r="BB46" s="349"/>
      <c r="BC46" s="349"/>
      <c r="BD46" s="349"/>
      <c r="BE46" s="349"/>
      <c r="BF46" s="349"/>
      <c r="BG46" s="349"/>
      <c r="BH46" s="349"/>
      <c r="BI46" s="349"/>
      <c r="BJ46" s="349"/>
      <c r="BK46" s="349"/>
      <c r="BL46" s="349"/>
      <c r="BM46" s="349"/>
      <c r="BN46" s="349"/>
      <c r="BO46" s="349"/>
      <c r="BP46" s="349"/>
      <c r="BQ46" s="349"/>
      <c r="BR46" s="349"/>
      <c r="BS46" s="349"/>
      <c r="BT46" s="349"/>
      <c r="BU46" s="349"/>
      <c r="BV46" s="349"/>
      <c r="BW46" s="349"/>
      <c r="BX46" s="349"/>
      <c r="BY46" s="349"/>
      <c r="BZ46" s="349"/>
      <c r="CA46" s="349"/>
      <c r="CB46" s="349"/>
      <c r="CC46" s="349"/>
      <c r="CD46" s="349"/>
      <c r="CE46" s="349"/>
      <c r="CF46" s="349"/>
      <c r="CG46" s="349"/>
      <c r="CH46" s="349"/>
      <c r="CI46" s="349"/>
      <c r="CJ46" s="349"/>
      <c r="CK46" s="349"/>
      <c r="CL46" s="349"/>
      <c r="CM46" s="349"/>
      <c r="CN46" s="349"/>
      <c r="CO46" s="349"/>
      <c r="CP46" s="349"/>
      <c r="CQ46" s="349"/>
      <c r="CR46" s="349"/>
      <c r="CS46" s="369"/>
      <c r="CT46" s="340"/>
      <c r="CU46" s="324"/>
      <c r="CV46" s="324"/>
      <c r="CW46" s="324"/>
      <c r="CX46" s="324"/>
      <c r="CY46" s="324"/>
      <c r="CZ46" s="324"/>
      <c r="DA46" s="324"/>
      <c r="DB46" s="324"/>
      <c r="DC46" s="324"/>
      <c r="DD46" s="324"/>
      <c r="DE46" s="324"/>
      <c r="DF46" s="324"/>
      <c r="DG46" s="324"/>
      <c r="DH46" s="324"/>
      <c r="DI46" s="324"/>
      <c r="DJ46" s="324"/>
      <c r="DK46" s="324"/>
      <c r="DL46" s="324"/>
      <c r="DM46" s="324"/>
      <c r="DN46" s="324"/>
      <c r="DO46" s="361"/>
      <c r="DP46" s="348"/>
      <c r="DQ46" s="349"/>
      <c r="DR46" s="349"/>
      <c r="DS46" s="349"/>
      <c r="DT46" s="349"/>
      <c r="DU46" s="349"/>
      <c r="DV46" s="349"/>
      <c r="DW46" s="349"/>
      <c r="DX46" s="349"/>
      <c r="DY46" s="349"/>
      <c r="DZ46" s="349"/>
      <c r="EA46" s="349"/>
      <c r="EB46" s="349"/>
      <c r="EC46" s="349"/>
      <c r="ED46" s="349"/>
      <c r="EE46" s="349"/>
      <c r="EF46" s="349"/>
      <c r="EG46" s="349"/>
      <c r="EH46" s="349"/>
      <c r="EI46" s="349"/>
      <c r="EJ46" s="349"/>
      <c r="EK46" s="349"/>
      <c r="EL46" s="349"/>
      <c r="EM46" s="349"/>
      <c r="EN46" s="349"/>
      <c r="EO46" s="349"/>
      <c r="EP46" s="349"/>
      <c r="EQ46" s="349"/>
      <c r="ER46" s="349"/>
      <c r="ES46" s="349"/>
      <c r="ET46" s="349"/>
      <c r="EU46" s="349"/>
      <c r="EV46" s="324"/>
      <c r="EW46" s="324"/>
      <c r="EX46" s="324"/>
      <c r="EY46" s="324"/>
      <c r="EZ46" s="324"/>
      <c r="FA46" s="324"/>
      <c r="FB46" s="324"/>
      <c r="FC46" s="324"/>
      <c r="FD46" s="324"/>
      <c r="FE46" s="324"/>
      <c r="FF46" s="324"/>
      <c r="FG46" s="324"/>
      <c r="FH46" s="324"/>
      <c r="FI46" s="324"/>
      <c r="FJ46" s="324"/>
      <c r="FK46" s="324"/>
      <c r="FL46" s="324"/>
      <c r="FM46" s="324"/>
      <c r="FN46" s="324"/>
      <c r="FO46" s="324"/>
      <c r="FP46" s="324"/>
      <c r="FQ46" s="324"/>
      <c r="FR46" s="324"/>
      <c r="FS46" s="324"/>
      <c r="FT46" s="324"/>
      <c r="FU46" s="324"/>
      <c r="FV46" s="324"/>
      <c r="FW46" s="324"/>
      <c r="FX46" s="324"/>
      <c r="FY46" s="324"/>
      <c r="FZ46" s="324"/>
      <c r="GA46" s="324"/>
      <c r="GB46" s="324"/>
      <c r="GC46" s="324"/>
      <c r="GD46" s="324"/>
      <c r="GE46" s="324"/>
      <c r="GF46" s="324"/>
      <c r="GG46" s="324"/>
      <c r="GH46" s="324"/>
      <c r="GI46" s="324"/>
      <c r="GJ46" s="324"/>
      <c r="GK46" s="324"/>
      <c r="GL46" s="341"/>
    </row>
    <row r="47" spans="1:194" ht="10.15" customHeight="1" x14ac:dyDescent="0.2">
      <c r="A47" s="388"/>
      <c r="B47" s="389"/>
      <c r="C47" s="389"/>
      <c r="D47" s="389"/>
      <c r="E47" s="389"/>
      <c r="F47" s="389"/>
      <c r="G47" s="389"/>
      <c r="H47" s="389"/>
      <c r="I47" s="389"/>
      <c r="J47" s="389"/>
      <c r="K47" s="389"/>
      <c r="L47" s="389"/>
      <c r="M47" s="389"/>
      <c r="N47" s="389"/>
      <c r="O47" s="389"/>
      <c r="P47" s="389"/>
      <c r="Q47" s="389"/>
      <c r="R47" s="389"/>
      <c r="S47" s="389"/>
      <c r="T47" s="389"/>
      <c r="U47" s="389"/>
      <c r="V47" s="389"/>
      <c r="W47" s="389"/>
      <c r="X47" s="389"/>
      <c r="Y47" s="389"/>
      <c r="Z47" s="389"/>
      <c r="AA47" s="389"/>
      <c r="AB47" s="389"/>
      <c r="AC47" s="389"/>
      <c r="AD47" s="389"/>
      <c r="AE47" s="389"/>
      <c r="AF47" s="389"/>
      <c r="AG47" s="389"/>
      <c r="AH47" s="389"/>
      <c r="AI47" s="389"/>
      <c r="AJ47" s="389"/>
      <c r="AK47" s="389"/>
      <c r="AL47" s="389"/>
      <c r="AM47" s="389"/>
      <c r="AN47" s="389"/>
      <c r="AO47" s="389"/>
      <c r="AP47" s="389"/>
      <c r="AQ47" s="389"/>
      <c r="AR47" s="350"/>
      <c r="AS47" s="351"/>
      <c r="AT47" s="351"/>
      <c r="AU47" s="351"/>
      <c r="AV47" s="351"/>
      <c r="AW47" s="351"/>
      <c r="AX47" s="351"/>
      <c r="AY47" s="351"/>
      <c r="AZ47" s="351"/>
      <c r="BA47" s="351"/>
      <c r="BB47" s="351"/>
      <c r="BC47" s="351"/>
      <c r="BD47" s="351"/>
      <c r="BE47" s="351"/>
      <c r="BF47" s="351"/>
      <c r="BG47" s="351"/>
      <c r="BH47" s="351"/>
      <c r="BI47" s="351"/>
      <c r="BJ47" s="351"/>
      <c r="BK47" s="351"/>
      <c r="BL47" s="351"/>
      <c r="BM47" s="351"/>
      <c r="BN47" s="351"/>
      <c r="BO47" s="351"/>
      <c r="BP47" s="351"/>
      <c r="BQ47" s="351"/>
      <c r="BR47" s="351"/>
      <c r="BS47" s="351"/>
      <c r="BT47" s="351"/>
      <c r="BU47" s="351"/>
      <c r="BV47" s="351"/>
      <c r="BW47" s="351"/>
      <c r="BX47" s="351"/>
      <c r="BY47" s="351"/>
      <c r="BZ47" s="351"/>
      <c r="CA47" s="351"/>
      <c r="CB47" s="351"/>
      <c r="CC47" s="351"/>
      <c r="CD47" s="351"/>
      <c r="CE47" s="351"/>
      <c r="CF47" s="351"/>
      <c r="CG47" s="351"/>
      <c r="CH47" s="351"/>
      <c r="CI47" s="351"/>
      <c r="CJ47" s="351"/>
      <c r="CK47" s="351"/>
      <c r="CL47" s="351"/>
      <c r="CM47" s="351"/>
      <c r="CN47" s="351"/>
      <c r="CO47" s="351"/>
      <c r="CP47" s="351"/>
      <c r="CQ47" s="351"/>
      <c r="CR47" s="351"/>
      <c r="CS47" s="409"/>
      <c r="CT47" s="340"/>
      <c r="CU47" s="324"/>
      <c r="CV47" s="324"/>
      <c r="CW47" s="324"/>
      <c r="CX47" s="324"/>
      <c r="CY47" s="324"/>
      <c r="CZ47" s="324"/>
      <c r="DA47" s="324"/>
      <c r="DB47" s="324"/>
      <c r="DC47" s="324"/>
      <c r="DD47" s="324"/>
      <c r="DE47" s="324"/>
      <c r="DF47" s="324"/>
      <c r="DG47" s="324"/>
      <c r="DH47" s="324"/>
      <c r="DI47" s="324"/>
      <c r="DJ47" s="324"/>
      <c r="DK47" s="324"/>
      <c r="DL47" s="324"/>
      <c r="DM47" s="324"/>
      <c r="DN47" s="324"/>
      <c r="DO47" s="361"/>
      <c r="DP47" s="368"/>
      <c r="DQ47" s="245"/>
      <c r="DR47" s="245"/>
      <c r="DS47" s="245"/>
      <c r="DT47" s="245"/>
      <c r="DU47" s="245"/>
      <c r="DV47" s="245"/>
      <c r="DW47" s="245"/>
      <c r="DX47" s="245"/>
      <c r="DY47" s="245"/>
      <c r="DZ47" s="245"/>
      <c r="EA47" s="245"/>
      <c r="EB47" s="245"/>
      <c r="EC47" s="245"/>
      <c r="ED47" s="245"/>
      <c r="EE47" s="245"/>
      <c r="EF47" s="245"/>
      <c r="EG47" s="245"/>
      <c r="EH47" s="245"/>
      <c r="EI47" s="245"/>
      <c r="EJ47" s="245"/>
      <c r="EK47" s="245"/>
      <c r="EL47" s="245"/>
      <c r="EM47" s="245"/>
      <c r="EN47" s="245"/>
      <c r="EO47" s="245"/>
      <c r="EP47" s="245"/>
      <c r="EQ47" s="245"/>
      <c r="ER47" s="245"/>
      <c r="ES47" s="245"/>
      <c r="ET47" s="245"/>
      <c r="EU47" s="245"/>
      <c r="EV47" s="245" t="s">
        <v>5666</v>
      </c>
      <c r="EW47" s="245"/>
      <c r="EX47" s="245"/>
      <c r="EY47" s="245"/>
      <c r="EZ47" s="245" t="str">
        <f>'19．入力変換'!F184</f>
        <v/>
      </c>
      <c r="FA47" s="245"/>
      <c r="FB47" s="245"/>
      <c r="FC47" s="245"/>
      <c r="FD47" s="245" t="str">
        <f>'19．入力変換'!G184</f>
        <v/>
      </c>
      <c r="FE47" s="245"/>
      <c r="FF47" s="245"/>
      <c r="FG47" s="245"/>
      <c r="FH47" s="245" t="s">
        <v>5667</v>
      </c>
      <c r="FI47" s="245"/>
      <c r="FJ47" s="245"/>
      <c r="FK47" s="245"/>
      <c r="FL47" s="349" t="str">
        <f>'19．入力変換'!E187</f>
        <v/>
      </c>
      <c r="FM47" s="349"/>
      <c r="FN47" s="349"/>
      <c r="FO47" s="349"/>
      <c r="FP47" s="349"/>
      <c r="FQ47" s="349"/>
      <c r="FR47" s="349"/>
      <c r="FS47" s="349"/>
      <c r="FT47" s="349"/>
      <c r="FU47" s="349"/>
      <c r="FV47" s="349"/>
      <c r="FW47" s="349"/>
      <c r="FX47" s="349"/>
      <c r="FY47" s="349"/>
      <c r="FZ47" s="349"/>
      <c r="GA47" s="349"/>
      <c r="GB47" s="349"/>
      <c r="GC47" s="349"/>
      <c r="GD47" s="349"/>
      <c r="GE47" s="349"/>
      <c r="GF47" s="349"/>
      <c r="GG47" s="349"/>
      <c r="GH47" s="349"/>
      <c r="GI47" s="349"/>
      <c r="GJ47" s="349"/>
      <c r="GK47" s="349"/>
      <c r="GL47" s="369"/>
    </row>
    <row r="48" spans="1:194" ht="10.15" customHeight="1" x14ac:dyDescent="0.2">
      <c r="A48" s="388" t="s">
        <v>5720</v>
      </c>
      <c r="B48" s="389"/>
      <c r="C48" s="389"/>
      <c r="D48" s="389"/>
      <c r="E48" s="389"/>
      <c r="F48" s="389"/>
      <c r="G48" s="389"/>
      <c r="H48" s="389"/>
      <c r="I48" s="389"/>
      <c r="J48" s="389"/>
      <c r="K48" s="389"/>
      <c r="L48" s="389"/>
      <c r="M48" s="389"/>
      <c r="N48" s="389"/>
      <c r="O48" s="389"/>
      <c r="P48" s="389"/>
      <c r="Q48" s="389"/>
      <c r="R48" s="389"/>
      <c r="S48" s="389"/>
      <c r="T48" s="389"/>
      <c r="U48" s="389"/>
      <c r="V48" s="389"/>
      <c r="W48" s="389"/>
      <c r="X48" s="389"/>
      <c r="Y48" s="389"/>
      <c r="Z48" s="389"/>
      <c r="AA48" s="389"/>
      <c r="AB48" s="389"/>
      <c r="AC48" s="389"/>
      <c r="AD48" s="389"/>
      <c r="AE48" s="389"/>
      <c r="AF48" s="389"/>
      <c r="AG48" s="389"/>
      <c r="AH48" s="389"/>
      <c r="AI48" s="389"/>
      <c r="AJ48" s="389"/>
      <c r="AK48" s="389"/>
      <c r="AL48" s="389"/>
      <c r="AM48" s="389"/>
      <c r="AN48" s="389"/>
      <c r="AO48" s="389"/>
      <c r="AP48" s="389"/>
      <c r="AQ48" s="389"/>
      <c r="AR48" s="390" t="str">
        <f>DBCS('19．入力変換'!D145)</f>
        <v/>
      </c>
      <c r="AS48" s="390"/>
      <c r="AT48" s="390"/>
      <c r="AU48" s="390"/>
      <c r="AV48" s="390"/>
      <c r="AW48" s="390"/>
      <c r="AX48" s="390"/>
      <c r="AY48" s="390"/>
      <c r="AZ48" s="390"/>
      <c r="BA48" s="390"/>
      <c r="BB48" s="390"/>
      <c r="BC48" s="390"/>
      <c r="BD48" s="390"/>
      <c r="BE48" s="390"/>
      <c r="BF48" s="390"/>
      <c r="BG48" s="390"/>
      <c r="BH48" s="390"/>
      <c r="BI48" s="390"/>
      <c r="BJ48" s="390"/>
      <c r="BK48" s="390"/>
      <c r="BL48" s="390"/>
      <c r="BM48" s="390"/>
      <c r="BN48" s="390"/>
      <c r="BO48" s="390"/>
      <c r="BP48" s="390"/>
      <c r="BQ48" s="390"/>
      <c r="BR48" s="390"/>
      <c r="BS48" s="390"/>
      <c r="BT48" s="390"/>
      <c r="BU48" s="390"/>
      <c r="BV48" s="390"/>
      <c r="BW48" s="390"/>
      <c r="BX48" s="390"/>
      <c r="BY48" s="390"/>
      <c r="BZ48" s="390"/>
      <c r="CA48" s="390"/>
      <c r="CB48" s="390"/>
      <c r="CC48" s="390"/>
      <c r="CD48" s="390"/>
      <c r="CE48" s="390"/>
      <c r="CF48" s="390"/>
      <c r="CG48" s="390"/>
      <c r="CH48" s="390"/>
      <c r="CI48" s="390"/>
      <c r="CJ48" s="390"/>
      <c r="CK48" s="390"/>
      <c r="CL48" s="390"/>
      <c r="CM48" s="390"/>
      <c r="CN48" s="390"/>
      <c r="CO48" s="390"/>
      <c r="CP48" s="390"/>
      <c r="CQ48" s="390"/>
      <c r="CR48" s="390"/>
      <c r="CS48" s="391"/>
      <c r="CT48" s="340"/>
      <c r="CU48" s="324"/>
      <c r="CV48" s="324"/>
      <c r="CW48" s="324"/>
      <c r="CX48" s="324"/>
      <c r="CY48" s="324"/>
      <c r="CZ48" s="324"/>
      <c r="DA48" s="324"/>
      <c r="DB48" s="324"/>
      <c r="DC48" s="324"/>
      <c r="DD48" s="324"/>
      <c r="DE48" s="324"/>
      <c r="DF48" s="324"/>
      <c r="DG48" s="324"/>
      <c r="DH48" s="324"/>
      <c r="DI48" s="324"/>
      <c r="DJ48" s="324"/>
      <c r="DK48" s="324"/>
      <c r="DL48" s="324"/>
      <c r="DM48" s="324"/>
      <c r="DN48" s="324"/>
      <c r="DO48" s="361"/>
      <c r="DP48" s="368"/>
      <c r="DQ48" s="245"/>
      <c r="DR48" s="245"/>
      <c r="DS48" s="245"/>
      <c r="DT48" s="245"/>
      <c r="DU48" s="245"/>
      <c r="DV48" s="245"/>
      <c r="DW48" s="245"/>
      <c r="DX48" s="245"/>
      <c r="DY48" s="245"/>
      <c r="DZ48" s="245"/>
      <c r="EA48" s="245"/>
      <c r="EB48" s="245"/>
      <c r="EC48" s="245"/>
      <c r="ED48" s="245"/>
      <c r="EE48" s="245"/>
      <c r="EF48" s="245"/>
      <c r="EG48" s="245"/>
      <c r="EH48" s="245"/>
      <c r="EI48" s="245"/>
      <c r="EJ48" s="245"/>
      <c r="EK48" s="245"/>
      <c r="EL48" s="245"/>
      <c r="EM48" s="245"/>
      <c r="EN48" s="245"/>
      <c r="EO48" s="245"/>
      <c r="EP48" s="245"/>
      <c r="EQ48" s="245"/>
      <c r="ER48" s="245"/>
      <c r="ES48" s="245"/>
      <c r="ET48" s="245"/>
      <c r="EU48" s="245"/>
      <c r="EV48" s="245"/>
      <c r="EW48" s="245"/>
      <c r="EX48" s="245"/>
      <c r="EY48" s="245"/>
      <c r="EZ48" s="245"/>
      <c r="FA48" s="245"/>
      <c r="FB48" s="245"/>
      <c r="FC48" s="245"/>
      <c r="FD48" s="245"/>
      <c r="FE48" s="245"/>
      <c r="FF48" s="245"/>
      <c r="FG48" s="245"/>
      <c r="FH48" s="245"/>
      <c r="FI48" s="245"/>
      <c r="FJ48" s="245"/>
      <c r="FK48" s="245"/>
      <c r="FL48" s="349"/>
      <c r="FM48" s="349"/>
      <c r="FN48" s="349"/>
      <c r="FO48" s="349"/>
      <c r="FP48" s="349"/>
      <c r="FQ48" s="349"/>
      <c r="FR48" s="349"/>
      <c r="FS48" s="349"/>
      <c r="FT48" s="349"/>
      <c r="FU48" s="349"/>
      <c r="FV48" s="349"/>
      <c r="FW48" s="349"/>
      <c r="FX48" s="349"/>
      <c r="FY48" s="349"/>
      <c r="FZ48" s="349"/>
      <c r="GA48" s="349"/>
      <c r="GB48" s="349"/>
      <c r="GC48" s="349"/>
      <c r="GD48" s="349"/>
      <c r="GE48" s="349"/>
      <c r="GF48" s="349"/>
      <c r="GG48" s="349"/>
      <c r="GH48" s="349"/>
      <c r="GI48" s="349"/>
      <c r="GJ48" s="349"/>
      <c r="GK48" s="349"/>
      <c r="GL48" s="369"/>
    </row>
    <row r="49" spans="1:194" ht="10.15" customHeight="1" x14ac:dyDescent="0.2">
      <c r="A49" s="388"/>
      <c r="B49" s="389"/>
      <c r="C49" s="389"/>
      <c r="D49" s="389"/>
      <c r="E49" s="389"/>
      <c r="F49" s="389"/>
      <c r="G49" s="389"/>
      <c r="H49" s="389"/>
      <c r="I49" s="389"/>
      <c r="J49" s="389"/>
      <c r="K49" s="389"/>
      <c r="L49" s="389"/>
      <c r="M49" s="389"/>
      <c r="N49" s="389"/>
      <c r="O49" s="389"/>
      <c r="P49" s="389"/>
      <c r="Q49" s="389"/>
      <c r="R49" s="389"/>
      <c r="S49" s="389"/>
      <c r="T49" s="389"/>
      <c r="U49" s="389"/>
      <c r="V49" s="389"/>
      <c r="W49" s="389"/>
      <c r="X49" s="389"/>
      <c r="Y49" s="389"/>
      <c r="Z49" s="389"/>
      <c r="AA49" s="389"/>
      <c r="AB49" s="389"/>
      <c r="AC49" s="389"/>
      <c r="AD49" s="389"/>
      <c r="AE49" s="389"/>
      <c r="AF49" s="389"/>
      <c r="AG49" s="389"/>
      <c r="AH49" s="389"/>
      <c r="AI49" s="389"/>
      <c r="AJ49" s="389"/>
      <c r="AK49" s="389"/>
      <c r="AL49" s="389"/>
      <c r="AM49" s="389"/>
      <c r="AN49" s="389"/>
      <c r="AO49" s="389"/>
      <c r="AP49" s="389"/>
      <c r="AQ49" s="389"/>
      <c r="AR49" s="390"/>
      <c r="AS49" s="390"/>
      <c r="AT49" s="390"/>
      <c r="AU49" s="390"/>
      <c r="AV49" s="390"/>
      <c r="AW49" s="390"/>
      <c r="AX49" s="390"/>
      <c r="AY49" s="390"/>
      <c r="AZ49" s="390"/>
      <c r="BA49" s="390"/>
      <c r="BB49" s="390"/>
      <c r="BC49" s="390"/>
      <c r="BD49" s="390"/>
      <c r="BE49" s="390"/>
      <c r="BF49" s="390"/>
      <c r="BG49" s="390"/>
      <c r="BH49" s="390"/>
      <c r="BI49" s="390"/>
      <c r="BJ49" s="390"/>
      <c r="BK49" s="390"/>
      <c r="BL49" s="390"/>
      <c r="BM49" s="390"/>
      <c r="BN49" s="390"/>
      <c r="BO49" s="390"/>
      <c r="BP49" s="390"/>
      <c r="BQ49" s="390"/>
      <c r="BR49" s="390"/>
      <c r="BS49" s="390"/>
      <c r="BT49" s="390"/>
      <c r="BU49" s="390"/>
      <c r="BV49" s="390"/>
      <c r="BW49" s="390"/>
      <c r="BX49" s="390"/>
      <c r="BY49" s="390"/>
      <c r="BZ49" s="390"/>
      <c r="CA49" s="390"/>
      <c r="CB49" s="390"/>
      <c r="CC49" s="390"/>
      <c r="CD49" s="390"/>
      <c r="CE49" s="390"/>
      <c r="CF49" s="390"/>
      <c r="CG49" s="390"/>
      <c r="CH49" s="390"/>
      <c r="CI49" s="390"/>
      <c r="CJ49" s="390"/>
      <c r="CK49" s="390"/>
      <c r="CL49" s="390"/>
      <c r="CM49" s="390"/>
      <c r="CN49" s="390"/>
      <c r="CO49" s="390"/>
      <c r="CP49" s="390"/>
      <c r="CQ49" s="390"/>
      <c r="CR49" s="390"/>
      <c r="CS49" s="391"/>
      <c r="CT49" s="340"/>
      <c r="CU49" s="324"/>
      <c r="CV49" s="324"/>
      <c r="CW49" s="324"/>
      <c r="CX49" s="324"/>
      <c r="CY49" s="324"/>
      <c r="CZ49" s="324"/>
      <c r="DA49" s="324"/>
      <c r="DB49" s="324"/>
      <c r="DC49" s="324"/>
      <c r="DD49" s="324"/>
      <c r="DE49" s="324"/>
      <c r="DF49" s="324"/>
      <c r="DG49" s="324"/>
      <c r="DH49" s="324"/>
      <c r="DI49" s="324"/>
      <c r="DJ49" s="324"/>
      <c r="DK49" s="324"/>
      <c r="DL49" s="324"/>
      <c r="DM49" s="324"/>
      <c r="DN49" s="324"/>
      <c r="DO49" s="361"/>
      <c r="DP49" s="348" t="str">
        <f>IF('19．入力変換'!E181="国土交通","",'19．入力変換'!E181)</f>
        <v/>
      </c>
      <c r="DQ49" s="349"/>
      <c r="DR49" s="349"/>
      <c r="DS49" s="349"/>
      <c r="DT49" s="349"/>
      <c r="DU49" s="349"/>
      <c r="DV49" s="349"/>
      <c r="DW49" s="349"/>
      <c r="DX49" s="349"/>
      <c r="DY49" s="349"/>
      <c r="DZ49" s="349"/>
      <c r="EA49" s="349"/>
      <c r="EB49" s="349"/>
      <c r="EC49" s="349"/>
      <c r="ED49" s="349"/>
      <c r="EE49" s="349"/>
      <c r="EF49" s="349"/>
      <c r="EG49" s="349"/>
      <c r="EH49" s="349"/>
      <c r="EI49" s="349"/>
      <c r="EJ49" s="349" t="s">
        <v>5769</v>
      </c>
      <c r="EK49" s="349"/>
      <c r="EL49" s="349"/>
      <c r="EM49" s="349"/>
      <c r="EN49" s="349"/>
      <c r="EO49" s="349"/>
      <c r="EP49" s="349"/>
      <c r="EQ49" s="349"/>
      <c r="ER49" s="349"/>
      <c r="ES49" s="349"/>
      <c r="ET49" s="349"/>
      <c r="EU49" s="349"/>
      <c r="EV49" s="245"/>
      <c r="EW49" s="245"/>
      <c r="EX49" s="245"/>
      <c r="EY49" s="245"/>
      <c r="EZ49" s="245"/>
      <c r="FA49" s="245"/>
      <c r="FB49" s="245"/>
      <c r="FC49" s="245"/>
      <c r="FD49" s="245"/>
      <c r="FE49" s="245"/>
      <c r="FF49" s="245"/>
      <c r="FG49" s="245"/>
      <c r="FH49" s="245"/>
      <c r="FI49" s="245"/>
      <c r="FJ49" s="245"/>
      <c r="FK49" s="245"/>
      <c r="FL49" s="245"/>
      <c r="FM49" s="245"/>
      <c r="FN49" s="245"/>
      <c r="FO49" s="245"/>
      <c r="FP49" s="245"/>
      <c r="FQ49" s="245"/>
      <c r="FR49" s="245"/>
      <c r="FS49" s="245"/>
      <c r="FT49" s="245"/>
      <c r="FU49" s="245"/>
      <c r="FV49" s="245"/>
      <c r="FW49" s="245"/>
      <c r="FX49" s="245"/>
      <c r="FY49" s="245"/>
      <c r="FZ49" s="245"/>
      <c r="GA49" s="245"/>
      <c r="GB49" s="245"/>
      <c r="GC49" s="245"/>
      <c r="GD49" s="245"/>
      <c r="GE49" s="245"/>
      <c r="GF49" s="245"/>
      <c r="GG49" s="245"/>
      <c r="GH49" s="245"/>
      <c r="GI49" s="245"/>
      <c r="GJ49" s="245"/>
      <c r="GK49" s="245"/>
      <c r="GL49" s="339"/>
    </row>
    <row r="50" spans="1:194" ht="10.15" customHeight="1" x14ac:dyDescent="0.2">
      <c r="A50" s="388"/>
      <c r="B50" s="389"/>
      <c r="C50" s="389"/>
      <c r="D50" s="389"/>
      <c r="E50" s="389"/>
      <c r="F50" s="389"/>
      <c r="G50" s="389"/>
      <c r="H50" s="389"/>
      <c r="I50" s="389"/>
      <c r="J50" s="389"/>
      <c r="K50" s="389"/>
      <c r="L50" s="389"/>
      <c r="M50" s="389"/>
      <c r="N50" s="389"/>
      <c r="O50" s="389"/>
      <c r="P50" s="389"/>
      <c r="Q50" s="389"/>
      <c r="R50" s="389"/>
      <c r="S50" s="389"/>
      <c r="T50" s="389"/>
      <c r="U50" s="389"/>
      <c r="V50" s="389"/>
      <c r="W50" s="389"/>
      <c r="X50" s="389"/>
      <c r="Y50" s="389"/>
      <c r="Z50" s="389"/>
      <c r="AA50" s="389"/>
      <c r="AB50" s="389"/>
      <c r="AC50" s="389"/>
      <c r="AD50" s="389"/>
      <c r="AE50" s="389"/>
      <c r="AF50" s="389"/>
      <c r="AG50" s="389"/>
      <c r="AH50" s="389"/>
      <c r="AI50" s="389"/>
      <c r="AJ50" s="389"/>
      <c r="AK50" s="389"/>
      <c r="AL50" s="389"/>
      <c r="AM50" s="389"/>
      <c r="AN50" s="389"/>
      <c r="AO50" s="389"/>
      <c r="AP50" s="389"/>
      <c r="AQ50" s="389"/>
      <c r="AR50" s="390"/>
      <c r="AS50" s="390"/>
      <c r="AT50" s="390"/>
      <c r="AU50" s="390"/>
      <c r="AV50" s="390"/>
      <c r="AW50" s="390"/>
      <c r="AX50" s="390"/>
      <c r="AY50" s="390"/>
      <c r="AZ50" s="390"/>
      <c r="BA50" s="390"/>
      <c r="BB50" s="390"/>
      <c r="BC50" s="390"/>
      <c r="BD50" s="390"/>
      <c r="BE50" s="390"/>
      <c r="BF50" s="390"/>
      <c r="BG50" s="390"/>
      <c r="BH50" s="390"/>
      <c r="BI50" s="390"/>
      <c r="BJ50" s="390"/>
      <c r="BK50" s="390"/>
      <c r="BL50" s="390"/>
      <c r="BM50" s="390"/>
      <c r="BN50" s="390"/>
      <c r="BO50" s="390"/>
      <c r="BP50" s="390"/>
      <c r="BQ50" s="390"/>
      <c r="BR50" s="390"/>
      <c r="BS50" s="390"/>
      <c r="BT50" s="390"/>
      <c r="BU50" s="390"/>
      <c r="BV50" s="390"/>
      <c r="BW50" s="390"/>
      <c r="BX50" s="390"/>
      <c r="BY50" s="390"/>
      <c r="BZ50" s="390"/>
      <c r="CA50" s="390"/>
      <c r="CB50" s="390"/>
      <c r="CC50" s="390"/>
      <c r="CD50" s="390"/>
      <c r="CE50" s="390"/>
      <c r="CF50" s="390"/>
      <c r="CG50" s="390"/>
      <c r="CH50" s="390"/>
      <c r="CI50" s="390"/>
      <c r="CJ50" s="390"/>
      <c r="CK50" s="390"/>
      <c r="CL50" s="390"/>
      <c r="CM50" s="390"/>
      <c r="CN50" s="390"/>
      <c r="CO50" s="390"/>
      <c r="CP50" s="390"/>
      <c r="CQ50" s="390"/>
      <c r="CR50" s="390"/>
      <c r="CS50" s="391"/>
      <c r="CT50" s="362"/>
      <c r="CU50" s="363"/>
      <c r="CV50" s="363"/>
      <c r="CW50" s="363"/>
      <c r="CX50" s="363"/>
      <c r="CY50" s="363"/>
      <c r="CZ50" s="363"/>
      <c r="DA50" s="363"/>
      <c r="DB50" s="363"/>
      <c r="DC50" s="363"/>
      <c r="DD50" s="363"/>
      <c r="DE50" s="363"/>
      <c r="DF50" s="363"/>
      <c r="DG50" s="363"/>
      <c r="DH50" s="363"/>
      <c r="DI50" s="363"/>
      <c r="DJ50" s="363"/>
      <c r="DK50" s="363"/>
      <c r="DL50" s="363"/>
      <c r="DM50" s="363"/>
      <c r="DN50" s="363"/>
      <c r="DO50" s="364"/>
      <c r="DP50" s="350"/>
      <c r="DQ50" s="351"/>
      <c r="DR50" s="351"/>
      <c r="DS50" s="351"/>
      <c r="DT50" s="351"/>
      <c r="DU50" s="351"/>
      <c r="DV50" s="351"/>
      <c r="DW50" s="351"/>
      <c r="DX50" s="351"/>
      <c r="DY50" s="351"/>
      <c r="DZ50" s="351"/>
      <c r="EA50" s="351"/>
      <c r="EB50" s="351"/>
      <c r="EC50" s="351"/>
      <c r="ED50" s="351"/>
      <c r="EE50" s="351"/>
      <c r="EF50" s="351"/>
      <c r="EG50" s="351"/>
      <c r="EH50" s="351"/>
      <c r="EI50" s="351"/>
      <c r="EJ50" s="351"/>
      <c r="EK50" s="351"/>
      <c r="EL50" s="351"/>
      <c r="EM50" s="351"/>
      <c r="EN50" s="351"/>
      <c r="EO50" s="351"/>
      <c r="EP50" s="351"/>
      <c r="EQ50" s="351"/>
      <c r="ER50" s="351"/>
      <c r="ES50" s="351"/>
      <c r="ET50" s="351"/>
      <c r="EU50" s="351"/>
      <c r="EV50" s="352"/>
      <c r="EW50" s="352"/>
      <c r="EX50" s="352"/>
      <c r="EY50" s="352"/>
      <c r="EZ50" s="352"/>
      <c r="FA50" s="352"/>
      <c r="FB50" s="352"/>
      <c r="FC50" s="352"/>
      <c r="FD50" s="352"/>
      <c r="FE50" s="352"/>
      <c r="FF50" s="352"/>
      <c r="FG50" s="352"/>
      <c r="FH50" s="352"/>
      <c r="FI50" s="352"/>
      <c r="FJ50" s="352"/>
      <c r="FK50" s="352"/>
      <c r="FL50" s="352"/>
      <c r="FM50" s="352"/>
      <c r="FN50" s="352"/>
      <c r="FO50" s="352"/>
      <c r="FP50" s="352"/>
      <c r="FQ50" s="352"/>
      <c r="FR50" s="352"/>
      <c r="FS50" s="352"/>
      <c r="FT50" s="352"/>
      <c r="FU50" s="352"/>
      <c r="FV50" s="352"/>
      <c r="FW50" s="352"/>
      <c r="FX50" s="352"/>
      <c r="FY50" s="352"/>
      <c r="FZ50" s="352"/>
      <c r="GA50" s="352"/>
      <c r="GB50" s="352"/>
      <c r="GC50" s="352"/>
      <c r="GD50" s="352"/>
      <c r="GE50" s="352"/>
      <c r="GF50" s="352"/>
      <c r="GG50" s="352"/>
      <c r="GH50" s="352"/>
      <c r="GI50" s="352"/>
      <c r="GJ50" s="352"/>
      <c r="GK50" s="352"/>
      <c r="GL50" s="353"/>
    </row>
    <row r="51" spans="1:194" ht="10.15" customHeight="1" x14ac:dyDescent="0.2">
      <c r="A51" s="388" t="s">
        <v>5760</v>
      </c>
      <c r="B51" s="389"/>
      <c r="C51" s="389"/>
      <c r="D51" s="389"/>
      <c r="E51" s="389"/>
      <c r="F51" s="389"/>
      <c r="G51" s="389"/>
      <c r="H51" s="389"/>
      <c r="I51" s="389"/>
      <c r="J51" s="389"/>
      <c r="K51" s="389"/>
      <c r="L51" s="389"/>
      <c r="M51" s="389"/>
      <c r="N51" s="389"/>
      <c r="O51" s="389"/>
      <c r="P51" s="389"/>
      <c r="Q51" s="389"/>
      <c r="R51" s="389"/>
      <c r="S51" s="389"/>
      <c r="T51" s="389"/>
      <c r="U51" s="389"/>
      <c r="V51" s="389"/>
      <c r="W51" s="389"/>
      <c r="X51" s="389"/>
      <c r="Y51" s="389"/>
      <c r="Z51" s="389"/>
      <c r="AA51" s="389"/>
      <c r="AB51" s="389"/>
      <c r="AC51" s="389"/>
      <c r="AD51" s="389"/>
      <c r="AE51" s="389"/>
      <c r="AF51" s="389"/>
      <c r="AG51" s="389"/>
      <c r="AH51" s="389"/>
      <c r="AI51" s="389"/>
      <c r="AJ51" s="389"/>
      <c r="AK51" s="389"/>
      <c r="AL51" s="389"/>
      <c r="AM51" s="389"/>
      <c r="AN51" s="389"/>
      <c r="AO51" s="389"/>
      <c r="AP51" s="389"/>
      <c r="AQ51" s="389"/>
      <c r="AR51" s="390" t="str">
        <f>DBCS('19．入力変換'!D160)</f>
        <v/>
      </c>
      <c r="AS51" s="390"/>
      <c r="AT51" s="390"/>
      <c r="AU51" s="390"/>
      <c r="AV51" s="390"/>
      <c r="AW51" s="390"/>
      <c r="AX51" s="390"/>
      <c r="AY51" s="390"/>
      <c r="AZ51" s="390"/>
      <c r="BA51" s="390"/>
      <c r="BB51" s="390"/>
      <c r="BC51" s="390"/>
      <c r="BD51" s="390"/>
      <c r="BE51" s="390"/>
      <c r="BF51" s="390"/>
      <c r="BG51" s="390"/>
      <c r="BH51" s="390"/>
      <c r="BI51" s="390"/>
      <c r="BJ51" s="390"/>
      <c r="BK51" s="390"/>
      <c r="BL51" s="390"/>
      <c r="BM51" s="390"/>
      <c r="BN51" s="390"/>
      <c r="BO51" s="390"/>
      <c r="BP51" s="390"/>
      <c r="BQ51" s="390"/>
      <c r="BR51" s="390"/>
      <c r="BS51" s="390"/>
      <c r="BT51" s="390"/>
      <c r="BU51" s="390"/>
      <c r="BV51" s="390"/>
      <c r="BW51" s="390"/>
      <c r="BX51" s="390"/>
      <c r="BY51" s="390"/>
      <c r="BZ51" s="390"/>
      <c r="CA51" s="390"/>
      <c r="CB51" s="390"/>
      <c r="CC51" s="390"/>
      <c r="CD51" s="390"/>
      <c r="CE51" s="390"/>
      <c r="CF51" s="390"/>
      <c r="CG51" s="390"/>
      <c r="CH51" s="390"/>
      <c r="CI51" s="390"/>
      <c r="CJ51" s="390"/>
      <c r="CK51" s="390"/>
      <c r="CL51" s="390"/>
      <c r="CM51" s="390"/>
      <c r="CN51" s="390"/>
      <c r="CO51" s="390"/>
      <c r="CP51" s="390"/>
      <c r="CQ51" s="390"/>
      <c r="CR51" s="390"/>
      <c r="CS51" s="391"/>
      <c r="CT51" s="354" t="s">
        <v>5772</v>
      </c>
      <c r="CU51" s="355"/>
      <c r="CV51" s="355"/>
      <c r="CW51" s="355"/>
      <c r="CX51" s="355"/>
      <c r="CY51" s="355"/>
      <c r="CZ51" s="355"/>
      <c r="DA51" s="355"/>
      <c r="DB51" s="355"/>
      <c r="DC51" s="355"/>
      <c r="DD51" s="355"/>
      <c r="DE51" s="355"/>
      <c r="DF51" s="355"/>
      <c r="DG51" s="355"/>
      <c r="DH51" s="355"/>
      <c r="DI51" s="355"/>
      <c r="DJ51" s="355"/>
      <c r="DK51" s="355"/>
      <c r="DL51" s="355"/>
      <c r="DM51" s="355"/>
      <c r="DN51" s="355"/>
      <c r="DO51" s="355"/>
      <c r="DP51" s="356" t="str">
        <f>'19．入力変換'!E178</f>
        <v/>
      </c>
      <c r="DQ51" s="356"/>
      <c r="DR51" s="356"/>
      <c r="DS51" s="356"/>
      <c r="DT51" s="356"/>
      <c r="DU51" s="356"/>
      <c r="DV51" s="356"/>
      <c r="DW51" s="356"/>
      <c r="DX51" s="356"/>
      <c r="DY51" s="356"/>
      <c r="DZ51" s="356"/>
      <c r="EA51" s="356"/>
      <c r="EB51" s="356"/>
      <c r="EC51" s="356"/>
      <c r="ED51" s="356"/>
      <c r="EE51" s="356"/>
      <c r="EF51" s="356"/>
      <c r="EG51" s="356"/>
      <c r="EH51" s="356"/>
      <c r="EI51" s="356"/>
      <c r="EJ51" s="356"/>
      <c r="EK51" s="356"/>
      <c r="EL51" s="356"/>
      <c r="EM51" s="356"/>
      <c r="EN51" s="356"/>
      <c r="EO51" s="356"/>
      <c r="EP51" s="356"/>
      <c r="EQ51" s="356"/>
      <c r="ER51" s="356"/>
      <c r="ES51" s="356"/>
      <c r="ET51" s="356"/>
      <c r="EU51" s="356"/>
      <c r="EV51" s="356"/>
      <c r="EW51" s="356"/>
      <c r="EX51" s="356"/>
      <c r="EY51" s="356"/>
      <c r="EZ51" s="356"/>
      <c r="FA51" s="356"/>
      <c r="FB51" s="356"/>
      <c r="FC51" s="356"/>
      <c r="FD51" s="356"/>
      <c r="FE51" s="356"/>
      <c r="FF51" s="356"/>
      <c r="FG51" s="356"/>
      <c r="FH51" s="356"/>
      <c r="FI51" s="356"/>
      <c r="FJ51" s="356"/>
      <c r="FK51" s="356"/>
      <c r="FL51" s="356"/>
      <c r="FM51" s="356"/>
      <c r="FN51" s="356"/>
      <c r="FO51" s="356"/>
      <c r="FP51" s="356"/>
      <c r="FQ51" s="356"/>
      <c r="FR51" s="356"/>
      <c r="FS51" s="356"/>
      <c r="FT51" s="356"/>
      <c r="FU51" s="356"/>
      <c r="FV51" s="356"/>
      <c r="FW51" s="356"/>
      <c r="FX51" s="356"/>
      <c r="FY51" s="356"/>
      <c r="FZ51" s="356"/>
      <c r="GA51" s="356"/>
      <c r="GB51" s="356"/>
      <c r="GC51" s="356"/>
      <c r="GD51" s="356"/>
      <c r="GE51" s="356"/>
      <c r="GF51" s="356"/>
      <c r="GG51" s="356"/>
      <c r="GH51" s="356"/>
      <c r="GI51" s="356"/>
      <c r="GJ51" s="356"/>
      <c r="GK51" s="356"/>
      <c r="GL51" s="357"/>
    </row>
    <row r="52" spans="1:194" ht="10.15" customHeight="1" x14ac:dyDescent="0.2">
      <c r="A52" s="388"/>
      <c r="B52" s="389"/>
      <c r="C52" s="389"/>
      <c r="D52" s="389"/>
      <c r="E52" s="389"/>
      <c r="F52" s="389"/>
      <c r="G52" s="389"/>
      <c r="H52" s="389"/>
      <c r="I52" s="389"/>
      <c r="J52" s="389"/>
      <c r="K52" s="389"/>
      <c r="L52" s="389"/>
      <c r="M52" s="389"/>
      <c r="N52" s="389"/>
      <c r="O52" s="389"/>
      <c r="P52" s="389"/>
      <c r="Q52" s="389"/>
      <c r="R52" s="389"/>
      <c r="S52" s="389"/>
      <c r="T52" s="389"/>
      <c r="U52" s="389"/>
      <c r="V52" s="389"/>
      <c r="W52" s="389"/>
      <c r="X52" s="389"/>
      <c r="Y52" s="389"/>
      <c r="Z52" s="389"/>
      <c r="AA52" s="389"/>
      <c r="AB52" s="389"/>
      <c r="AC52" s="389"/>
      <c r="AD52" s="389"/>
      <c r="AE52" s="389"/>
      <c r="AF52" s="389"/>
      <c r="AG52" s="389"/>
      <c r="AH52" s="389"/>
      <c r="AI52" s="389"/>
      <c r="AJ52" s="389"/>
      <c r="AK52" s="389"/>
      <c r="AL52" s="389"/>
      <c r="AM52" s="389"/>
      <c r="AN52" s="389"/>
      <c r="AO52" s="389"/>
      <c r="AP52" s="389"/>
      <c r="AQ52" s="389"/>
      <c r="AR52" s="390"/>
      <c r="AS52" s="390"/>
      <c r="AT52" s="390"/>
      <c r="AU52" s="390"/>
      <c r="AV52" s="390"/>
      <c r="AW52" s="390"/>
      <c r="AX52" s="390"/>
      <c r="AY52" s="390"/>
      <c r="AZ52" s="390"/>
      <c r="BA52" s="390"/>
      <c r="BB52" s="390"/>
      <c r="BC52" s="390"/>
      <c r="BD52" s="390"/>
      <c r="BE52" s="390"/>
      <c r="BF52" s="390"/>
      <c r="BG52" s="390"/>
      <c r="BH52" s="390"/>
      <c r="BI52" s="390"/>
      <c r="BJ52" s="390"/>
      <c r="BK52" s="390"/>
      <c r="BL52" s="390"/>
      <c r="BM52" s="390"/>
      <c r="BN52" s="390"/>
      <c r="BO52" s="390"/>
      <c r="BP52" s="390"/>
      <c r="BQ52" s="390"/>
      <c r="BR52" s="390"/>
      <c r="BS52" s="390"/>
      <c r="BT52" s="390"/>
      <c r="BU52" s="390"/>
      <c r="BV52" s="390"/>
      <c r="BW52" s="390"/>
      <c r="BX52" s="390"/>
      <c r="BY52" s="390"/>
      <c r="BZ52" s="390"/>
      <c r="CA52" s="390"/>
      <c r="CB52" s="390"/>
      <c r="CC52" s="390"/>
      <c r="CD52" s="390"/>
      <c r="CE52" s="390"/>
      <c r="CF52" s="390"/>
      <c r="CG52" s="390"/>
      <c r="CH52" s="390"/>
      <c r="CI52" s="390"/>
      <c r="CJ52" s="390"/>
      <c r="CK52" s="390"/>
      <c r="CL52" s="390"/>
      <c r="CM52" s="390"/>
      <c r="CN52" s="390"/>
      <c r="CO52" s="390"/>
      <c r="CP52" s="390"/>
      <c r="CQ52" s="390"/>
      <c r="CR52" s="390"/>
      <c r="CS52" s="391"/>
      <c r="CT52" s="354"/>
      <c r="CU52" s="355"/>
      <c r="CV52" s="355"/>
      <c r="CW52" s="355"/>
      <c r="CX52" s="355"/>
      <c r="CY52" s="355"/>
      <c r="CZ52" s="355"/>
      <c r="DA52" s="355"/>
      <c r="DB52" s="355"/>
      <c r="DC52" s="355"/>
      <c r="DD52" s="355"/>
      <c r="DE52" s="355"/>
      <c r="DF52" s="355"/>
      <c r="DG52" s="355"/>
      <c r="DH52" s="355"/>
      <c r="DI52" s="355"/>
      <c r="DJ52" s="355"/>
      <c r="DK52" s="355"/>
      <c r="DL52" s="355"/>
      <c r="DM52" s="355"/>
      <c r="DN52" s="355"/>
      <c r="DO52" s="355"/>
      <c r="DP52" s="356"/>
      <c r="DQ52" s="356"/>
      <c r="DR52" s="356"/>
      <c r="DS52" s="356"/>
      <c r="DT52" s="356"/>
      <c r="DU52" s="356"/>
      <c r="DV52" s="356"/>
      <c r="DW52" s="356"/>
      <c r="DX52" s="356"/>
      <c r="DY52" s="356"/>
      <c r="DZ52" s="356"/>
      <c r="EA52" s="356"/>
      <c r="EB52" s="356"/>
      <c r="EC52" s="356"/>
      <c r="ED52" s="356"/>
      <c r="EE52" s="356"/>
      <c r="EF52" s="356"/>
      <c r="EG52" s="356"/>
      <c r="EH52" s="356"/>
      <c r="EI52" s="356"/>
      <c r="EJ52" s="356"/>
      <c r="EK52" s="356"/>
      <c r="EL52" s="356"/>
      <c r="EM52" s="356"/>
      <c r="EN52" s="356"/>
      <c r="EO52" s="356"/>
      <c r="EP52" s="356"/>
      <c r="EQ52" s="356"/>
      <c r="ER52" s="356"/>
      <c r="ES52" s="356"/>
      <c r="ET52" s="356"/>
      <c r="EU52" s="356"/>
      <c r="EV52" s="356"/>
      <c r="EW52" s="356"/>
      <c r="EX52" s="356"/>
      <c r="EY52" s="356"/>
      <c r="EZ52" s="356"/>
      <c r="FA52" s="356"/>
      <c r="FB52" s="356"/>
      <c r="FC52" s="356"/>
      <c r="FD52" s="356"/>
      <c r="FE52" s="356"/>
      <c r="FF52" s="356"/>
      <c r="FG52" s="356"/>
      <c r="FH52" s="356"/>
      <c r="FI52" s="356"/>
      <c r="FJ52" s="356"/>
      <c r="FK52" s="356"/>
      <c r="FL52" s="356"/>
      <c r="FM52" s="356"/>
      <c r="FN52" s="356"/>
      <c r="FO52" s="356"/>
      <c r="FP52" s="356"/>
      <c r="FQ52" s="356"/>
      <c r="FR52" s="356"/>
      <c r="FS52" s="356"/>
      <c r="FT52" s="356"/>
      <c r="FU52" s="356"/>
      <c r="FV52" s="356"/>
      <c r="FW52" s="356"/>
      <c r="FX52" s="356"/>
      <c r="FY52" s="356"/>
      <c r="FZ52" s="356"/>
      <c r="GA52" s="356"/>
      <c r="GB52" s="356"/>
      <c r="GC52" s="356"/>
      <c r="GD52" s="356"/>
      <c r="GE52" s="356"/>
      <c r="GF52" s="356"/>
      <c r="GG52" s="356"/>
      <c r="GH52" s="356"/>
      <c r="GI52" s="356"/>
      <c r="GJ52" s="356"/>
      <c r="GK52" s="356"/>
      <c r="GL52" s="357"/>
    </row>
    <row r="53" spans="1:194" ht="10.15" customHeight="1" x14ac:dyDescent="0.2">
      <c r="A53" s="388"/>
      <c r="B53" s="389"/>
      <c r="C53" s="389"/>
      <c r="D53" s="389"/>
      <c r="E53" s="389"/>
      <c r="F53" s="389"/>
      <c r="G53" s="389"/>
      <c r="H53" s="389"/>
      <c r="I53" s="389"/>
      <c r="J53" s="389"/>
      <c r="K53" s="389"/>
      <c r="L53" s="389"/>
      <c r="M53" s="389"/>
      <c r="N53" s="389"/>
      <c r="O53" s="389"/>
      <c r="P53" s="389"/>
      <c r="Q53" s="389"/>
      <c r="R53" s="389"/>
      <c r="S53" s="389"/>
      <c r="T53" s="389"/>
      <c r="U53" s="389"/>
      <c r="V53" s="389"/>
      <c r="W53" s="389"/>
      <c r="X53" s="389"/>
      <c r="Y53" s="389"/>
      <c r="Z53" s="389"/>
      <c r="AA53" s="389"/>
      <c r="AB53" s="389"/>
      <c r="AC53" s="389"/>
      <c r="AD53" s="389"/>
      <c r="AE53" s="389"/>
      <c r="AF53" s="389"/>
      <c r="AG53" s="389"/>
      <c r="AH53" s="389"/>
      <c r="AI53" s="389"/>
      <c r="AJ53" s="389"/>
      <c r="AK53" s="389"/>
      <c r="AL53" s="389"/>
      <c r="AM53" s="389"/>
      <c r="AN53" s="389"/>
      <c r="AO53" s="389"/>
      <c r="AP53" s="389"/>
      <c r="AQ53" s="389"/>
      <c r="AR53" s="390"/>
      <c r="AS53" s="390"/>
      <c r="AT53" s="390"/>
      <c r="AU53" s="390"/>
      <c r="AV53" s="390"/>
      <c r="AW53" s="390"/>
      <c r="AX53" s="390"/>
      <c r="AY53" s="390"/>
      <c r="AZ53" s="390"/>
      <c r="BA53" s="390"/>
      <c r="BB53" s="390"/>
      <c r="BC53" s="390"/>
      <c r="BD53" s="390"/>
      <c r="BE53" s="390"/>
      <c r="BF53" s="390"/>
      <c r="BG53" s="390"/>
      <c r="BH53" s="390"/>
      <c r="BI53" s="390"/>
      <c r="BJ53" s="390"/>
      <c r="BK53" s="390"/>
      <c r="BL53" s="390"/>
      <c r="BM53" s="390"/>
      <c r="BN53" s="390"/>
      <c r="BO53" s="390"/>
      <c r="BP53" s="390"/>
      <c r="BQ53" s="390"/>
      <c r="BR53" s="390"/>
      <c r="BS53" s="390"/>
      <c r="BT53" s="390"/>
      <c r="BU53" s="390"/>
      <c r="BV53" s="390"/>
      <c r="BW53" s="390"/>
      <c r="BX53" s="390"/>
      <c r="BY53" s="390"/>
      <c r="BZ53" s="390"/>
      <c r="CA53" s="390"/>
      <c r="CB53" s="390"/>
      <c r="CC53" s="390"/>
      <c r="CD53" s="390"/>
      <c r="CE53" s="390"/>
      <c r="CF53" s="390"/>
      <c r="CG53" s="390"/>
      <c r="CH53" s="390"/>
      <c r="CI53" s="390"/>
      <c r="CJ53" s="390"/>
      <c r="CK53" s="390"/>
      <c r="CL53" s="390"/>
      <c r="CM53" s="390"/>
      <c r="CN53" s="390"/>
      <c r="CO53" s="390"/>
      <c r="CP53" s="390"/>
      <c r="CQ53" s="390"/>
      <c r="CR53" s="390"/>
      <c r="CS53" s="391"/>
      <c r="CT53" s="354"/>
      <c r="CU53" s="355"/>
      <c r="CV53" s="355"/>
      <c r="CW53" s="355"/>
      <c r="CX53" s="355"/>
      <c r="CY53" s="355"/>
      <c r="CZ53" s="355"/>
      <c r="DA53" s="355"/>
      <c r="DB53" s="355"/>
      <c r="DC53" s="355"/>
      <c r="DD53" s="355"/>
      <c r="DE53" s="355"/>
      <c r="DF53" s="355"/>
      <c r="DG53" s="355"/>
      <c r="DH53" s="355"/>
      <c r="DI53" s="355"/>
      <c r="DJ53" s="355"/>
      <c r="DK53" s="355"/>
      <c r="DL53" s="355"/>
      <c r="DM53" s="355"/>
      <c r="DN53" s="355"/>
      <c r="DO53" s="355"/>
      <c r="DP53" s="356"/>
      <c r="DQ53" s="356"/>
      <c r="DR53" s="356"/>
      <c r="DS53" s="356"/>
      <c r="DT53" s="356"/>
      <c r="DU53" s="356"/>
      <c r="DV53" s="356"/>
      <c r="DW53" s="356"/>
      <c r="DX53" s="356"/>
      <c r="DY53" s="356"/>
      <c r="DZ53" s="356"/>
      <c r="EA53" s="356"/>
      <c r="EB53" s="356"/>
      <c r="EC53" s="356"/>
      <c r="ED53" s="356"/>
      <c r="EE53" s="356"/>
      <c r="EF53" s="356"/>
      <c r="EG53" s="356"/>
      <c r="EH53" s="356"/>
      <c r="EI53" s="356"/>
      <c r="EJ53" s="356"/>
      <c r="EK53" s="356"/>
      <c r="EL53" s="356"/>
      <c r="EM53" s="356"/>
      <c r="EN53" s="356"/>
      <c r="EO53" s="356"/>
      <c r="EP53" s="356"/>
      <c r="EQ53" s="356"/>
      <c r="ER53" s="356"/>
      <c r="ES53" s="356"/>
      <c r="ET53" s="356"/>
      <c r="EU53" s="356"/>
      <c r="EV53" s="356"/>
      <c r="EW53" s="356"/>
      <c r="EX53" s="356"/>
      <c r="EY53" s="356"/>
      <c r="EZ53" s="356"/>
      <c r="FA53" s="356"/>
      <c r="FB53" s="356"/>
      <c r="FC53" s="356"/>
      <c r="FD53" s="356"/>
      <c r="FE53" s="356"/>
      <c r="FF53" s="356"/>
      <c r="FG53" s="356"/>
      <c r="FH53" s="356"/>
      <c r="FI53" s="356"/>
      <c r="FJ53" s="356"/>
      <c r="FK53" s="356"/>
      <c r="FL53" s="356"/>
      <c r="FM53" s="356"/>
      <c r="FN53" s="356"/>
      <c r="FO53" s="356"/>
      <c r="FP53" s="356"/>
      <c r="FQ53" s="356"/>
      <c r="FR53" s="356"/>
      <c r="FS53" s="356"/>
      <c r="FT53" s="356"/>
      <c r="FU53" s="356"/>
      <c r="FV53" s="356"/>
      <c r="FW53" s="356"/>
      <c r="FX53" s="356"/>
      <c r="FY53" s="356"/>
      <c r="FZ53" s="356"/>
      <c r="GA53" s="356"/>
      <c r="GB53" s="356"/>
      <c r="GC53" s="356"/>
      <c r="GD53" s="356"/>
      <c r="GE53" s="356"/>
      <c r="GF53" s="356"/>
      <c r="GG53" s="356"/>
      <c r="GH53" s="356"/>
      <c r="GI53" s="356"/>
      <c r="GJ53" s="356"/>
      <c r="GK53" s="356"/>
      <c r="GL53" s="357"/>
    </row>
    <row r="54" spans="1:194" ht="10.15" customHeight="1" x14ac:dyDescent="0.2">
      <c r="A54" s="388" t="s">
        <v>5761</v>
      </c>
      <c r="B54" s="389"/>
      <c r="C54" s="389"/>
      <c r="D54" s="389"/>
      <c r="E54" s="389"/>
      <c r="F54" s="389"/>
      <c r="G54" s="389"/>
      <c r="H54" s="389"/>
      <c r="I54" s="389"/>
      <c r="J54" s="389"/>
      <c r="K54" s="389"/>
      <c r="L54" s="389"/>
      <c r="M54" s="389"/>
      <c r="N54" s="389"/>
      <c r="O54" s="389"/>
      <c r="P54" s="389"/>
      <c r="Q54" s="389"/>
      <c r="R54" s="389"/>
      <c r="S54" s="389"/>
      <c r="T54" s="389"/>
      <c r="U54" s="389"/>
      <c r="V54" s="389"/>
      <c r="W54" s="389"/>
      <c r="X54" s="389"/>
      <c r="Y54" s="389"/>
      <c r="Z54" s="389"/>
      <c r="AA54" s="389"/>
      <c r="AB54" s="389"/>
      <c r="AC54" s="389"/>
      <c r="AD54" s="389"/>
      <c r="AE54" s="389"/>
      <c r="AF54" s="389"/>
      <c r="AG54" s="389"/>
      <c r="AH54" s="389"/>
      <c r="AI54" s="389"/>
      <c r="AJ54" s="389"/>
      <c r="AK54" s="389"/>
      <c r="AL54" s="389"/>
      <c r="AM54" s="389"/>
      <c r="AN54" s="389"/>
      <c r="AO54" s="389"/>
      <c r="AP54" s="389"/>
      <c r="AQ54" s="389"/>
      <c r="AR54" s="397" t="str">
        <f>'19．入力変換'!E163</f>
        <v/>
      </c>
      <c r="AS54" s="398"/>
      <c r="AT54" s="398"/>
      <c r="AU54" s="398"/>
      <c r="AV54" s="398"/>
      <c r="AW54" s="398"/>
      <c r="AX54" s="398"/>
      <c r="AY54" s="398"/>
      <c r="AZ54" s="398"/>
      <c r="BA54" s="398"/>
      <c r="BB54" s="398"/>
      <c r="BC54" s="398"/>
      <c r="BD54" s="398"/>
      <c r="BE54" s="398"/>
      <c r="BF54" s="398"/>
      <c r="BG54" s="398"/>
      <c r="BH54" s="398"/>
      <c r="BI54" s="398"/>
      <c r="BJ54" s="398"/>
      <c r="BK54" s="398"/>
      <c r="BL54" s="398"/>
      <c r="BM54" s="398"/>
      <c r="BN54" s="398"/>
      <c r="BO54" s="398"/>
      <c r="BP54" s="398"/>
      <c r="BQ54" s="398"/>
      <c r="BR54" s="398"/>
      <c r="BS54" s="398"/>
      <c r="BT54" s="398"/>
      <c r="BU54" s="398"/>
      <c r="BV54" s="398"/>
      <c r="BW54" s="398"/>
      <c r="BX54" s="398"/>
      <c r="BY54" s="398"/>
      <c r="BZ54" s="398"/>
      <c r="CA54" s="398"/>
      <c r="CB54" s="398"/>
      <c r="CC54" s="398"/>
      <c r="CD54" s="398"/>
      <c r="CE54" s="398"/>
      <c r="CF54" s="398"/>
      <c r="CG54" s="398"/>
      <c r="CH54" s="398"/>
      <c r="CI54" s="398"/>
      <c r="CJ54" s="398"/>
      <c r="CK54" s="398"/>
      <c r="CL54" s="398"/>
      <c r="CM54" s="398"/>
      <c r="CN54" s="398"/>
      <c r="CO54" s="398"/>
      <c r="CP54" s="398"/>
      <c r="CQ54" s="398"/>
      <c r="CR54" s="398"/>
      <c r="CS54" s="399"/>
      <c r="CT54" s="354"/>
      <c r="CU54" s="355"/>
      <c r="CV54" s="355"/>
      <c r="CW54" s="355"/>
      <c r="CX54" s="355"/>
      <c r="CY54" s="355"/>
      <c r="CZ54" s="355"/>
      <c r="DA54" s="355"/>
      <c r="DB54" s="355"/>
      <c r="DC54" s="355"/>
      <c r="DD54" s="355"/>
      <c r="DE54" s="355"/>
      <c r="DF54" s="355"/>
      <c r="DG54" s="355"/>
      <c r="DH54" s="355"/>
      <c r="DI54" s="355"/>
      <c r="DJ54" s="355"/>
      <c r="DK54" s="355"/>
      <c r="DL54" s="355"/>
      <c r="DM54" s="355"/>
      <c r="DN54" s="355"/>
      <c r="DO54" s="355"/>
      <c r="DP54" s="356"/>
      <c r="DQ54" s="356"/>
      <c r="DR54" s="356"/>
      <c r="DS54" s="356"/>
      <c r="DT54" s="356"/>
      <c r="DU54" s="356"/>
      <c r="DV54" s="356"/>
      <c r="DW54" s="356"/>
      <c r="DX54" s="356"/>
      <c r="DY54" s="356"/>
      <c r="DZ54" s="356"/>
      <c r="EA54" s="356"/>
      <c r="EB54" s="356"/>
      <c r="EC54" s="356"/>
      <c r="ED54" s="356"/>
      <c r="EE54" s="356"/>
      <c r="EF54" s="356"/>
      <c r="EG54" s="356"/>
      <c r="EH54" s="356"/>
      <c r="EI54" s="356"/>
      <c r="EJ54" s="356"/>
      <c r="EK54" s="356"/>
      <c r="EL54" s="356"/>
      <c r="EM54" s="356"/>
      <c r="EN54" s="356"/>
      <c r="EO54" s="356"/>
      <c r="EP54" s="356"/>
      <c r="EQ54" s="356"/>
      <c r="ER54" s="356"/>
      <c r="ES54" s="356"/>
      <c r="ET54" s="356"/>
      <c r="EU54" s="356"/>
      <c r="EV54" s="356"/>
      <c r="EW54" s="356"/>
      <c r="EX54" s="356"/>
      <c r="EY54" s="356"/>
      <c r="EZ54" s="356"/>
      <c r="FA54" s="356"/>
      <c r="FB54" s="356"/>
      <c r="FC54" s="356"/>
      <c r="FD54" s="356"/>
      <c r="FE54" s="356"/>
      <c r="FF54" s="356"/>
      <c r="FG54" s="356"/>
      <c r="FH54" s="356"/>
      <c r="FI54" s="356"/>
      <c r="FJ54" s="356"/>
      <c r="FK54" s="356"/>
      <c r="FL54" s="356"/>
      <c r="FM54" s="356"/>
      <c r="FN54" s="356"/>
      <c r="FO54" s="356"/>
      <c r="FP54" s="356"/>
      <c r="FQ54" s="356"/>
      <c r="FR54" s="356"/>
      <c r="FS54" s="356"/>
      <c r="FT54" s="356"/>
      <c r="FU54" s="356"/>
      <c r="FV54" s="356"/>
      <c r="FW54" s="356"/>
      <c r="FX54" s="356"/>
      <c r="FY54" s="356"/>
      <c r="FZ54" s="356"/>
      <c r="GA54" s="356"/>
      <c r="GB54" s="356"/>
      <c r="GC54" s="356"/>
      <c r="GD54" s="356"/>
      <c r="GE54" s="356"/>
      <c r="GF54" s="356"/>
      <c r="GG54" s="356"/>
      <c r="GH54" s="356"/>
      <c r="GI54" s="356"/>
      <c r="GJ54" s="356"/>
      <c r="GK54" s="356"/>
      <c r="GL54" s="357"/>
    </row>
    <row r="55" spans="1:194" ht="10.15" customHeight="1" x14ac:dyDescent="0.2">
      <c r="A55" s="392"/>
      <c r="B55" s="393"/>
      <c r="C55" s="393"/>
      <c r="D55" s="393"/>
      <c r="E55" s="393"/>
      <c r="F55" s="393"/>
      <c r="G55" s="393"/>
      <c r="H55" s="393"/>
      <c r="I55" s="393"/>
      <c r="J55" s="393"/>
      <c r="K55" s="393"/>
      <c r="L55" s="393"/>
      <c r="M55" s="393"/>
      <c r="N55" s="393"/>
      <c r="O55" s="393"/>
      <c r="P55" s="393"/>
      <c r="Q55" s="393"/>
      <c r="R55" s="393"/>
      <c r="S55" s="393"/>
      <c r="T55" s="393"/>
      <c r="U55" s="393"/>
      <c r="V55" s="393"/>
      <c r="W55" s="393"/>
      <c r="X55" s="393"/>
      <c r="Y55" s="393"/>
      <c r="Z55" s="393"/>
      <c r="AA55" s="393"/>
      <c r="AB55" s="393"/>
      <c r="AC55" s="393"/>
      <c r="AD55" s="393"/>
      <c r="AE55" s="393"/>
      <c r="AF55" s="393"/>
      <c r="AG55" s="393"/>
      <c r="AH55" s="393"/>
      <c r="AI55" s="393"/>
      <c r="AJ55" s="393"/>
      <c r="AK55" s="393"/>
      <c r="AL55" s="393"/>
      <c r="AM55" s="393"/>
      <c r="AN55" s="393"/>
      <c r="AO55" s="393"/>
      <c r="AP55" s="393"/>
      <c r="AQ55" s="393"/>
      <c r="AR55" s="400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6"/>
      <c r="BP55" s="296"/>
      <c r="BQ55" s="296"/>
      <c r="BR55" s="296"/>
      <c r="BS55" s="296"/>
      <c r="BT55" s="296"/>
      <c r="BU55" s="296"/>
      <c r="BV55" s="296"/>
      <c r="BW55" s="296"/>
      <c r="BX55" s="296"/>
      <c r="BY55" s="296"/>
      <c r="BZ55" s="296"/>
      <c r="CA55" s="296"/>
      <c r="CB55" s="296"/>
      <c r="CC55" s="296"/>
      <c r="CD55" s="296"/>
      <c r="CE55" s="296"/>
      <c r="CF55" s="296"/>
      <c r="CG55" s="296"/>
      <c r="CH55" s="296"/>
      <c r="CI55" s="296"/>
      <c r="CJ55" s="296"/>
      <c r="CK55" s="296"/>
      <c r="CL55" s="296"/>
      <c r="CM55" s="296"/>
      <c r="CN55" s="296"/>
      <c r="CO55" s="296"/>
      <c r="CP55" s="296"/>
      <c r="CQ55" s="296"/>
      <c r="CR55" s="296"/>
      <c r="CS55" s="347"/>
      <c r="CT55" s="354"/>
      <c r="CU55" s="355"/>
      <c r="CV55" s="355"/>
      <c r="CW55" s="355"/>
      <c r="CX55" s="355"/>
      <c r="CY55" s="355"/>
      <c r="CZ55" s="355"/>
      <c r="DA55" s="355"/>
      <c r="DB55" s="355"/>
      <c r="DC55" s="355"/>
      <c r="DD55" s="355"/>
      <c r="DE55" s="355"/>
      <c r="DF55" s="355"/>
      <c r="DG55" s="355"/>
      <c r="DH55" s="355"/>
      <c r="DI55" s="355"/>
      <c r="DJ55" s="355"/>
      <c r="DK55" s="355"/>
      <c r="DL55" s="355"/>
      <c r="DM55" s="355"/>
      <c r="DN55" s="355"/>
      <c r="DO55" s="355"/>
      <c r="DP55" s="356"/>
      <c r="DQ55" s="356"/>
      <c r="DR55" s="356"/>
      <c r="DS55" s="356"/>
      <c r="DT55" s="356"/>
      <c r="DU55" s="356"/>
      <c r="DV55" s="356"/>
      <c r="DW55" s="356"/>
      <c r="DX55" s="356"/>
      <c r="DY55" s="356"/>
      <c r="DZ55" s="356"/>
      <c r="EA55" s="356"/>
      <c r="EB55" s="356"/>
      <c r="EC55" s="356"/>
      <c r="ED55" s="356"/>
      <c r="EE55" s="356"/>
      <c r="EF55" s="356"/>
      <c r="EG55" s="356"/>
      <c r="EH55" s="356"/>
      <c r="EI55" s="356"/>
      <c r="EJ55" s="356"/>
      <c r="EK55" s="356"/>
      <c r="EL55" s="356"/>
      <c r="EM55" s="356"/>
      <c r="EN55" s="356"/>
      <c r="EO55" s="356"/>
      <c r="EP55" s="356"/>
      <c r="EQ55" s="356"/>
      <c r="ER55" s="356"/>
      <c r="ES55" s="356"/>
      <c r="ET55" s="356"/>
      <c r="EU55" s="356"/>
      <c r="EV55" s="356"/>
      <c r="EW55" s="356"/>
      <c r="EX55" s="356"/>
      <c r="EY55" s="356"/>
      <c r="EZ55" s="356"/>
      <c r="FA55" s="356"/>
      <c r="FB55" s="356"/>
      <c r="FC55" s="356"/>
      <c r="FD55" s="356"/>
      <c r="FE55" s="356"/>
      <c r="FF55" s="356"/>
      <c r="FG55" s="356"/>
      <c r="FH55" s="356"/>
      <c r="FI55" s="356"/>
      <c r="FJ55" s="356"/>
      <c r="FK55" s="356"/>
      <c r="FL55" s="356"/>
      <c r="FM55" s="356"/>
      <c r="FN55" s="356"/>
      <c r="FO55" s="356"/>
      <c r="FP55" s="356"/>
      <c r="FQ55" s="356"/>
      <c r="FR55" s="356"/>
      <c r="FS55" s="356"/>
      <c r="FT55" s="356"/>
      <c r="FU55" s="356"/>
      <c r="FV55" s="356"/>
      <c r="FW55" s="356"/>
      <c r="FX55" s="356"/>
      <c r="FY55" s="356"/>
      <c r="FZ55" s="356"/>
      <c r="GA55" s="356"/>
      <c r="GB55" s="356"/>
      <c r="GC55" s="356"/>
      <c r="GD55" s="356"/>
      <c r="GE55" s="356"/>
      <c r="GF55" s="356"/>
      <c r="GG55" s="356"/>
      <c r="GH55" s="356"/>
      <c r="GI55" s="356"/>
      <c r="GJ55" s="356"/>
      <c r="GK55" s="356"/>
      <c r="GL55" s="357"/>
    </row>
    <row r="56" spans="1:194" ht="10.15" customHeight="1" x14ac:dyDescent="0.2">
      <c r="A56" s="392"/>
      <c r="B56" s="393"/>
      <c r="C56" s="393"/>
      <c r="D56" s="393"/>
      <c r="E56" s="393"/>
      <c r="F56" s="393"/>
      <c r="G56" s="393"/>
      <c r="H56" s="393"/>
      <c r="I56" s="393"/>
      <c r="J56" s="393"/>
      <c r="K56" s="393"/>
      <c r="L56" s="393"/>
      <c r="M56" s="393"/>
      <c r="N56" s="393"/>
      <c r="O56" s="393"/>
      <c r="P56" s="393"/>
      <c r="Q56" s="393"/>
      <c r="R56" s="393"/>
      <c r="S56" s="393"/>
      <c r="T56" s="393"/>
      <c r="U56" s="393"/>
      <c r="V56" s="393"/>
      <c r="W56" s="393"/>
      <c r="X56" s="393"/>
      <c r="Y56" s="393"/>
      <c r="Z56" s="393"/>
      <c r="AA56" s="393"/>
      <c r="AB56" s="393"/>
      <c r="AC56" s="393"/>
      <c r="AD56" s="393"/>
      <c r="AE56" s="393"/>
      <c r="AF56" s="393"/>
      <c r="AG56" s="393"/>
      <c r="AH56" s="393"/>
      <c r="AI56" s="393"/>
      <c r="AJ56" s="393"/>
      <c r="AK56" s="393"/>
      <c r="AL56" s="393"/>
      <c r="AM56" s="393"/>
      <c r="AN56" s="393"/>
      <c r="AO56" s="393"/>
      <c r="AP56" s="393"/>
      <c r="AQ56" s="393"/>
      <c r="AR56" s="401"/>
      <c r="AS56" s="402"/>
      <c r="AT56" s="402"/>
      <c r="AU56" s="402"/>
      <c r="AV56" s="402"/>
      <c r="AW56" s="402"/>
      <c r="AX56" s="402"/>
      <c r="AY56" s="402"/>
      <c r="AZ56" s="402"/>
      <c r="BA56" s="402"/>
      <c r="BB56" s="402"/>
      <c r="BC56" s="402"/>
      <c r="BD56" s="402"/>
      <c r="BE56" s="402"/>
      <c r="BF56" s="402"/>
      <c r="BG56" s="402"/>
      <c r="BH56" s="402"/>
      <c r="BI56" s="402"/>
      <c r="BJ56" s="402"/>
      <c r="BK56" s="402"/>
      <c r="BL56" s="402"/>
      <c r="BM56" s="402"/>
      <c r="BN56" s="402"/>
      <c r="BO56" s="402"/>
      <c r="BP56" s="402"/>
      <c r="BQ56" s="402"/>
      <c r="BR56" s="402"/>
      <c r="BS56" s="402"/>
      <c r="BT56" s="402"/>
      <c r="BU56" s="402"/>
      <c r="BV56" s="402"/>
      <c r="BW56" s="402"/>
      <c r="BX56" s="402"/>
      <c r="BY56" s="402"/>
      <c r="BZ56" s="402"/>
      <c r="CA56" s="402"/>
      <c r="CB56" s="402"/>
      <c r="CC56" s="402"/>
      <c r="CD56" s="402"/>
      <c r="CE56" s="402"/>
      <c r="CF56" s="402"/>
      <c r="CG56" s="402"/>
      <c r="CH56" s="402"/>
      <c r="CI56" s="402"/>
      <c r="CJ56" s="402"/>
      <c r="CK56" s="402"/>
      <c r="CL56" s="402"/>
      <c r="CM56" s="402"/>
      <c r="CN56" s="402"/>
      <c r="CO56" s="402"/>
      <c r="CP56" s="402"/>
      <c r="CQ56" s="402"/>
      <c r="CR56" s="402"/>
      <c r="CS56" s="403"/>
      <c r="CT56" s="354"/>
      <c r="CU56" s="355"/>
      <c r="CV56" s="355"/>
      <c r="CW56" s="355"/>
      <c r="CX56" s="355"/>
      <c r="CY56" s="355"/>
      <c r="CZ56" s="355"/>
      <c r="DA56" s="355"/>
      <c r="DB56" s="355"/>
      <c r="DC56" s="355"/>
      <c r="DD56" s="355"/>
      <c r="DE56" s="355"/>
      <c r="DF56" s="355"/>
      <c r="DG56" s="355"/>
      <c r="DH56" s="355"/>
      <c r="DI56" s="355"/>
      <c r="DJ56" s="355"/>
      <c r="DK56" s="355"/>
      <c r="DL56" s="355"/>
      <c r="DM56" s="355"/>
      <c r="DN56" s="355"/>
      <c r="DO56" s="355"/>
      <c r="DP56" s="356"/>
      <c r="DQ56" s="356"/>
      <c r="DR56" s="356"/>
      <c r="DS56" s="356"/>
      <c r="DT56" s="356"/>
      <c r="DU56" s="356"/>
      <c r="DV56" s="356"/>
      <c r="DW56" s="356"/>
      <c r="DX56" s="356"/>
      <c r="DY56" s="356"/>
      <c r="DZ56" s="356"/>
      <c r="EA56" s="356"/>
      <c r="EB56" s="356"/>
      <c r="EC56" s="356"/>
      <c r="ED56" s="356"/>
      <c r="EE56" s="356"/>
      <c r="EF56" s="356"/>
      <c r="EG56" s="356"/>
      <c r="EH56" s="356"/>
      <c r="EI56" s="356"/>
      <c r="EJ56" s="356"/>
      <c r="EK56" s="356"/>
      <c r="EL56" s="356"/>
      <c r="EM56" s="356"/>
      <c r="EN56" s="356"/>
      <c r="EO56" s="356"/>
      <c r="EP56" s="356"/>
      <c r="EQ56" s="356"/>
      <c r="ER56" s="356"/>
      <c r="ES56" s="356"/>
      <c r="ET56" s="356"/>
      <c r="EU56" s="356"/>
      <c r="EV56" s="356"/>
      <c r="EW56" s="356"/>
      <c r="EX56" s="356"/>
      <c r="EY56" s="356"/>
      <c r="EZ56" s="356"/>
      <c r="FA56" s="356"/>
      <c r="FB56" s="356"/>
      <c r="FC56" s="356"/>
      <c r="FD56" s="356"/>
      <c r="FE56" s="356"/>
      <c r="FF56" s="356"/>
      <c r="FG56" s="356"/>
      <c r="FH56" s="356"/>
      <c r="FI56" s="356"/>
      <c r="FJ56" s="356"/>
      <c r="FK56" s="356"/>
      <c r="FL56" s="356"/>
      <c r="FM56" s="356"/>
      <c r="FN56" s="356"/>
      <c r="FO56" s="356"/>
      <c r="FP56" s="356"/>
      <c r="FQ56" s="356"/>
      <c r="FR56" s="356"/>
      <c r="FS56" s="356"/>
      <c r="FT56" s="356"/>
      <c r="FU56" s="356"/>
      <c r="FV56" s="356"/>
      <c r="FW56" s="356"/>
      <c r="FX56" s="356"/>
      <c r="FY56" s="356"/>
      <c r="FZ56" s="356"/>
      <c r="GA56" s="356"/>
      <c r="GB56" s="356"/>
      <c r="GC56" s="356"/>
      <c r="GD56" s="356"/>
      <c r="GE56" s="356"/>
      <c r="GF56" s="356"/>
      <c r="GG56" s="356"/>
      <c r="GH56" s="356"/>
      <c r="GI56" s="356"/>
      <c r="GJ56" s="356"/>
      <c r="GK56" s="356"/>
      <c r="GL56" s="357"/>
    </row>
    <row r="57" spans="1:194" ht="10.15" customHeight="1" x14ac:dyDescent="0.2">
      <c r="A57" s="388" t="s">
        <v>5763</v>
      </c>
      <c r="B57" s="389"/>
      <c r="C57" s="389"/>
      <c r="D57" s="389"/>
      <c r="E57" s="389"/>
      <c r="F57" s="389"/>
      <c r="G57" s="389"/>
      <c r="H57" s="389"/>
      <c r="I57" s="389"/>
      <c r="J57" s="389"/>
      <c r="K57" s="389"/>
      <c r="L57" s="389"/>
      <c r="M57" s="389"/>
      <c r="N57" s="389"/>
      <c r="O57" s="389"/>
      <c r="P57" s="389"/>
      <c r="Q57" s="389"/>
      <c r="R57" s="389"/>
      <c r="S57" s="389"/>
      <c r="T57" s="389"/>
      <c r="U57" s="389"/>
      <c r="V57" s="389"/>
      <c r="W57" s="389"/>
      <c r="X57" s="389"/>
      <c r="Y57" s="389"/>
      <c r="Z57" s="389"/>
      <c r="AA57" s="389"/>
      <c r="AB57" s="389"/>
      <c r="AC57" s="389"/>
      <c r="AD57" s="389"/>
      <c r="AE57" s="389"/>
      <c r="AF57" s="389"/>
      <c r="AG57" s="389"/>
      <c r="AH57" s="389"/>
      <c r="AI57" s="389"/>
      <c r="AJ57" s="389"/>
      <c r="AK57" s="389"/>
      <c r="AL57" s="389"/>
      <c r="AM57" s="389"/>
      <c r="AN57" s="389"/>
      <c r="AO57" s="389"/>
      <c r="AP57" s="389"/>
      <c r="AQ57" s="389"/>
      <c r="AR57" s="396" t="str">
        <f>MID('19．入力変換'!E166,1,2)</f>
        <v/>
      </c>
      <c r="AS57" s="387"/>
      <c r="AT57" s="387"/>
      <c r="AU57" s="387"/>
      <c r="AV57" s="387"/>
      <c r="AW57" s="387"/>
      <c r="AX57" s="387"/>
      <c r="AY57" s="387"/>
      <c r="AZ57" s="387" t="str">
        <f>MID('19．入力変換'!E166,3,2)</f>
        <v/>
      </c>
      <c r="BA57" s="387"/>
      <c r="BB57" s="387"/>
      <c r="BC57" s="387"/>
      <c r="BD57" s="387"/>
      <c r="BE57" s="387"/>
      <c r="BF57" s="387"/>
      <c r="BG57" s="387"/>
      <c r="BH57" s="387" t="s">
        <v>0</v>
      </c>
      <c r="BI57" s="387"/>
      <c r="BJ57" s="387"/>
      <c r="BK57" s="387"/>
      <c r="BL57" s="387"/>
      <c r="BM57" s="387" t="str">
        <f>MID('19．入力変換'!E166,6,2)</f>
        <v/>
      </c>
      <c r="BN57" s="387"/>
      <c r="BO57" s="387"/>
      <c r="BP57" s="387"/>
      <c r="BQ57" s="387"/>
      <c r="BR57" s="387"/>
      <c r="BS57" s="387"/>
      <c r="BT57" s="387"/>
      <c r="BU57" s="387" t="s">
        <v>8</v>
      </c>
      <c r="BV57" s="387"/>
      <c r="BW57" s="387"/>
      <c r="BX57" s="387"/>
      <c r="BY57" s="387"/>
      <c r="BZ57" s="387" t="str">
        <f>MID('19．入力変換'!E166,9,2)</f>
        <v/>
      </c>
      <c r="CA57" s="387"/>
      <c r="CB57" s="387"/>
      <c r="CC57" s="387"/>
      <c r="CD57" s="387"/>
      <c r="CE57" s="387"/>
      <c r="CF57" s="387"/>
      <c r="CG57" s="387"/>
      <c r="CH57" s="375" t="s">
        <v>5764</v>
      </c>
      <c r="CI57" s="375"/>
      <c r="CJ57" s="375"/>
      <c r="CK57" s="375"/>
      <c r="CL57" s="375"/>
      <c r="CM57" s="375"/>
      <c r="CN57" s="375"/>
      <c r="CO57" s="375"/>
      <c r="CP57" s="375"/>
      <c r="CQ57" s="375"/>
      <c r="CR57" s="375"/>
      <c r="CS57" s="384"/>
      <c r="CT57" s="374" t="s">
        <v>5773</v>
      </c>
      <c r="CU57" s="375"/>
      <c r="CV57" s="375"/>
      <c r="CW57" s="375"/>
      <c r="CX57" s="375"/>
      <c r="CY57" s="375"/>
      <c r="CZ57" s="375"/>
      <c r="DA57" s="375"/>
      <c r="DB57" s="375"/>
      <c r="DC57" s="375"/>
      <c r="DD57" s="375"/>
      <c r="DE57" s="375"/>
      <c r="DF57" s="375"/>
      <c r="DG57" s="375"/>
      <c r="DH57" s="375"/>
      <c r="DI57" s="375"/>
      <c r="DJ57" s="375"/>
      <c r="DK57" s="375"/>
      <c r="DL57" s="375"/>
      <c r="DM57" s="375"/>
      <c r="DN57" s="375"/>
      <c r="DO57" s="376"/>
      <c r="DP57" s="356" t="str">
        <f>IF('19．入力変換'!E175="代表取締役","",'19．入力変換'!E175)</f>
        <v/>
      </c>
      <c r="DQ57" s="356"/>
      <c r="DR57" s="356"/>
      <c r="DS57" s="356"/>
      <c r="DT57" s="356"/>
      <c r="DU57" s="356"/>
      <c r="DV57" s="356"/>
      <c r="DW57" s="356"/>
      <c r="DX57" s="356"/>
      <c r="DY57" s="356"/>
      <c r="DZ57" s="356"/>
      <c r="EA57" s="356"/>
      <c r="EB57" s="356"/>
      <c r="EC57" s="356"/>
      <c r="ED57" s="356"/>
      <c r="EE57" s="356"/>
      <c r="EF57" s="356"/>
      <c r="EG57" s="356"/>
      <c r="EH57" s="356"/>
      <c r="EI57" s="356"/>
      <c r="EJ57" s="356"/>
      <c r="EK57" s="356"/>
      <c r="EL57" s="356"/>
      <c r="EM57" s="356"/>
      <c r="EN57" s="356"/>
      <c r="EO57" s="356"/>
      <c r="EP57" s="356"/>
      <c r="EQ57" s="356"/>
      <c r="ER57" s="356"/>
      <c r="ES57" s="356"/>
      <c r="ET57" s="356"/>
      <c r="EU57" s="356"/>
      <c r="EV57" s="356"/>
      <c r="EW57" s="356"/>
      <c r="EX57" s="356"/>
      <c r="EY57" s="356"/>
      <c r="EZ57" s="356"/>
      <c r="FA57" s="356"/>
      <c r="FB57" s="356"/>
      <c r="FC57" s="356"/>
      <c r="FD57" s="356"/>
      <c r="FE57" s="356"/>
      <c r="FF57" s="356"/>
      <c r="FG57" s="356"/>
      <c r="FH57" s="356"/>
      <c r="FI57" s="356"/>
      <c r="FJ57" s="356"/>
      <c r="FK57" s="356"/>
      <c r="FL57" s="356"/>
      <c r="FM57" s="356"/>
      <c r="FN57" s="356"/>
      <c r="FO57" s="356"/>
      <c r="FP57" s="356"/>
      <c r="FQ57" s="356"/>
      <c r="FR57" s="356"/>
      <c r="FS57" s="356"/>
      <c r="FT57" s="356"/>
      <c r="FU57" s="356"/>
      <c r="FV57" s="356"/>
      <c r="FW57" s="356"/>
      <c r="FX57" s="356"/>
      <c r="FY57" s="356"/>
      <c r="FZ57" s="356"/>
      <c r="GA57" s="356"/>
      <c r="GB57" s="356"/>
      <c r="GC57" s="356"/>
      <c r="GD57" s="356"/>
      <c r="GE57" s="356"/>
      <c r="GF57" s="356"/>
      <c r="GG57" s="356"/>
      <c r="GH57" s="356"/>
      <c r="GI57" s="356"/>
      <c r="GJ57" s="356"/>
      <c r="GK57" s="356"/>
      <c r="GL57" s="357"/>
    </row>
    <row r="58" spans="1:194" ht="10.15" customHeight="1" x14ac:dyDescent="0.2">
      <c r="A58" s="388"/>
      <c r="B58" s="389"/>
      <c r="C58" s="389"/>
      <c r="D58" s="389"/>
      <c r="E58" s="389"/>
      <c r="F58" s="389"/>
      <c r="G58" s="389"/>
      <c r="H58" s="389"/>
      <c r="I58" s="389"/>
      <c r="J58" s="389"/>
      <c r="K58" s="389"/>
      <c r="L58" s="389"/>
      <c r="M58" s="389"/>
      <c r="N58" s="389"/>
      <c r="O58" s="389"/>
      <c r="P58" s="389"/>
      <c r="Q58" s="389"/>
      <c r="R58" s="389"/>
      <c r="S58" s="389"/>
      <c r="T58" s="389"/>
      <c r="U58" s="389"/>
      <c r="V58" s="389"/>
      <c r="W58" s="389"/>
      <c r="X58" s="389"/>
      <c r="Y58" s="389"/>
      <c r="Z58" s="389"/>
      <c r="AA58" s="389"/>
      <c r="AB58" s="389"/>
      <c r="AC58" s="389"/>
      <c r="AD58" s="389"/>
      <c r="AE58" s="389"/>
      <c r="AF58" s="389"/>
      <c r="AG58" s="389"/>
      <c r="AH58" s="389"/>
      <c r="AI58" s="389"/>
      <c r="AJ58" s="389"/>
      <c r="AK58" s="389"/>
      <c r="AL58" s="389"/>
      <c r="AM58" s="389"/>
      <c r="AN58" s="389"/>
      <c r="AO58" s="389"/>
      <c r="AP58" s="389"/>
      <c r="AQ58" s="389"/>
      <c r="AR58" s="368"/>
      <c r="AS58" s="245"/>
      <c r="AT58" s="245"/>
      <c r="AU58" s="245"/>
      <c r="AV58" s="245"/>
      <c r="AW58" s="245"/>
      <c r="AX58" s="245"/>
      <c r="AY58" s="245"/>
      <c r="AZ58" s="245"/>
      <c r="BA58" s="245"/>
      <c r="BB58" s="245"/>
      <c r="BC58" s="245"/>
      <c r="BD58" s="245"/>
      <c r="BE58" s="245"/>
      <c r="BF58" s="245"/>
      <c r="BG58" s="245"/>
      <c r="BH58" s="245"/>
      <c r="BI58" s="245"/>
      <c r="BJ58" s="245"/>
      <c r="BK58" s="245"/>
      <c r="BL58" s="245"/>
      <c r="BM58" s="245"/>
      <c r="BN58" s="245"/>
      <c r="BO58" s="245"/>
      <c r="BP58" s="245"/>
      <c r="BQ58" s="245"/>
      <c r="BR58" s="245"/>
      <c r="BS58" s="245"/>
      <c r="BT58" s="245"/>
      <c r="BU58" s="245"/>
      <c r="BV58" s="245"/>
      <c r="BW58" s="245"/>
      <c r="BX58" s="245"/>
      <c r="BY58" s="245"/>
      <c r="BZ58" s="245"/>
      <c r="CA58" s="245"/>
      <c r="CB58" s="245"/>
      <c r="CC58" s="245"/>
      <c r="CD58" s="245"/>
      <c r="CE58" s="245"/>
      <c r="CF58" s="245"/>
      <c r="CG58" s="245"/>
      <c r="CH58" s="324"/>
      <c r="CI58" s="324"/>
      <c r="CJ58" s="324"/>
      <c r="CK58" s="324"/>
      <c r="CL58" s="324"/>
      <c r="CM58" s="324"/>
      <c r="CN58" s="324"/>
      <c r="CO58" s="324"/>
      <c r="CP58" s="324"/>
      <c r="CQ58" s="324"/>
      <c r="CR58" s="324"/>
      <c r="CS58" s="341"/>
      <c r="CT58" s="340"/>
      <c r="CU58" s="324"/>
      <c r="CV58" s="324"/>
      <c r="CW58" s="324"/>
      <c r="CX58" s="324"/>
      <c r="CY58" s="324"/>
      <c r="CZ58" s="324"/>
      <c r="DA58" s="324"/>
      <c r="DB58" s="324"/>
      <c r="DC58" s="324"/>
      <c r="DD58" s="324"/>
      <c r="DE58" s="324"/>
      <c r="DF58" s="324"/>
      <c r="DG58" s="324"/>
      <c r="DH58" s="324"/>
      <c r="DI58" s="324"/>
      <c r="DJ58" s="324"/>
      <c r="DK58" s="324"/>
      <c r="DL58" s="324"/>
      <c r="DM58" s="324"/>
      <c r="DN58" s="324"/>
      <c r="DO58" s="361"/>
      <c r="DP58" s="356"/>
      <c r="DQ58" s="356"/>
      <c r="DR58" s="356"/>
      <c r="DS58" s="356"/>
      <c r="DT58" s="356"/>
      <c r="DU58" s="356"/>
      <c r="DV58" s="356"/>
      <c r="DW58" s="356"/>
      <c r="DX58" s="356"/>
      <c r="DY58" s="356"/>
      <c r="DZ58" s="356"/>
      <c r="EA58" s="356"/>
      <c r="EB58" s="356"/>
      <c r="EC58" s="356"/>
      <c r="ED58" s="356"/>
      <c r="EE58" s="356"/>
      <c r="EF58" s="356"/>
      <c r="EG58" s="356"/>
      <c r="EH58" s="356"/>
      <c r="EI58" s="356"/>
      <c r="EJ58" s="356"/>
      <c r="EK58" s="356"/>
      <c r="EL58" s="356"/>
      <c r="EM58" s="356"/>
      <c r="EN58" s="356"/>
      <c r="EO58" s="356"/>
      <c r="EP58" s="356"/>
      <c r="EQ58" s="356"/>
      <c r="ER58" s="356"/>
      <c r="ES58" s="356"/>
      <c r="ET58" s="356"/>
      <c r="EU58" s="356"/>
      <c r="EV58" s="356"/>
      <c r="EW58" s="356"/>
      <c r="EX58" s="356"/>
      <c r="EY58" s="356"/>
      <c r="EZ58" s="356"/>
      <c r="FA58" s="356"/>
      <c r="FB58" s="356"/>
      <c r="FC58" s="356"/>
      <c r="FD58" s="356"/>
      <c r="FE58" s="356"/>
      <c r="FF58" s="356"/>
      <c r="FG58" s="356"/>
      <c r="FH58" s="356"/>
      <c r="FI58" s="356"/>
      <c r="FJ58" s="356"/>
      <c r="FK58" s="356"/>
      <c r="FL58" s="356"/>
      <c r="FM58" s="356"/>
      <c r="FN58" s="356"/>
      <c r="FO58" s="356"/>
      <c r="FP58" s="356"/>
      <c r="FQ58" s="356"/>
      <c r="FR58" s="356"/>
      <c r="FS58" s="356"/>
      <c r="FT58" s="356"/>
      <c r="FU58" s="356"/>
      <c r="FV58" s="356"/>
      <c r="FW58" s="356"/>
      <c r="FX58" s="356"/>
      <c r="FY58" s="356"/>
      <c r="FZ58" s="356"/>
      <c r="GA58" s="356"/>
      <c r="GB58" s="356"/>
      <c r="GC58" s="356"/>
      <c r="GD58" s="356"/>
      <c r="GE58" s="356"/>
      <c r="GF58" s="356"/>
      <c r="GG58" s="356"/>
      <c r="GH58" s="356"/>
      <c r="GI58" s="356"/>
      <c r="GJ58" s="356"/>
      <c r="GK58" s="356"/>
      <c r="GL58" s="357"/>
    </row>
    <row r="59" spans="1:194" ht="10.15" customHeight="1" x14ac:dyDescent="0.2">
      <c r="A59" s="388"/>
      <c r="B59" s="389"/>
      <c r="C59" s="389"/>
      <c r="D59" s="389"/>
      <c r="E59" s="389"/>
      <c r="F59" s="389"/>
      <c r="G59" s="389"/>
      <c r="H59" s="389"/>
      <c r="I59" s="389"/>
      <c r="J59" s="389"/>
      <c r="K59" s="389"/>
      <c r="L59" s="389"/>
      <c r="M59" s="389"/>
      <c r="N59" s="389"/>
      <c r="O59" s="389"/>
      <c r="P59" s="389"/>
      <c r="Q59" s="389"/>
      <c r="R59" s="389"/>
      <c r="S59" s="389"/>
      <c r="T59" s="389"/>
      <c r="U59" s="389"/>
      <c r="V59" s="389"/>
      <c r="W59" s="389"/>
      <c r="X59" s="389"/>
      <c r="Y59" s="389"/>
      <c r="Z59" s="389"/>
      <c r="AA59" s="389"/>
      <c r="AB59" s="389"/>
      <c r="AC59" s="389"/>
      <c r="AD59" s="389"/>
      <c r="AE59" s="389"/>
      <c r="AF59" s="389"/>
      <c r="AG59" s="389"/>
      <c r="AH59" s="389"/>
      <c r="AI59" s="389"/>
      <c r="AJ59" s="389"/>
      <c r="AK59" s="389"/>
      <c r="AL59" s="389"/>
      <c r="AM59" s="389"/>
      <c r="AN59" s="389"/>
      <c r="AO59" s="389"/>
      <c r="AP59" s="389"/>
      <c r="AQ59" s="389"/>
      <c r="AR59" s="368" t="str">
        <f>MID('19．入力変換'!E169,1,2)</f>
        <v/>
      </c>
      <c r="AS59" s="245"/>
      <c r="AT59" s="245"/>
      <c r="AU59" s="245"/>
      <c r="AV59" s="245"/>
      <c r="AW59" s="245"/>
      <c r="AX59" s="245"/>
      <c r="AY59" s="245"/>
      <c r="AZ59" s="245" t="str">
        <f>MID('19．入力変換'!E169,3,2)</f>
        <v/>
      </c>
      <c r="BA59" s="245"/>
      <c r="BB59" s="245"/>
      <c r="BC59" s="245"/>
      <c r="BD59" s="245"/>
      <c r="BE59" s="245"/>
      <c r="BF59" s="245"/>
      <c r="BG59" s="245"/>
      <c r="BH59" s="245" t="s">
        <v>0</v>
      </c>
      <c r="BI59" s="245"/>
      <c r="BJ59" s="245"/>
      <c r="BK59" s="245"/>
      <c r="BL59" s="245"/>
      <c r="BM59" s="245" t="str">
        <f>MID('19．入力変換'!E169,6,2)</f>
        <v/>
      </c>
      <c r="BN59" s="245"/>
      <c r="BO59" s="245"/>
      <c r="BP59" s="245"/>
      <c r="BQ59" s="245"/>
      <c r="BR59" s="245"/>
      <c r="BS59" s="245"/>
      <c r="BT59" s="245"/>
      <c r="BU59" s="245" t="s">
        <v>8</v>
      </c>
      <c r="BV59" s="245"/>
      <c r="BW59" s="245"/>
      <c r="BX59" s="245"/>
      <c r="BY59" s="245"/>
      <c r="BZ59" s="245" t="str">
        <f>MID('19．入力変換'!E169,9,2)</f>
        <v/>
      </c>
      <c r="CA59" s="245"/>
      <c r="CB59" s="245"/>
      <c r="CC59" s="245"/>
      <c r="CD59" s="245"/>
      <c r="CE59" s="245"/>
      <c r="CF59" s="245"/>
      <c r="CG59" s="245"/>
      <c r="CH59" s="324" t="s">
        <v>5765</v>
      </c>
      <c r="CI59" s="324"/>
      <c r="CJ59" s="324"/>
      <c r="CK59" s="324"/>
      <c r="CL59" s="324"/>
      <c r="CM59" s="324"/>
      <c r="CN59" s="324"/>
      <c r="CO59" s="324"/>
      <c r="CP59" s="324"/>
      <c r="CQ59" s="324"/>
      <c r="CR59" s="324"/>
      <c r="CS59" s="341"/>
      <c r="CT59" s="340"/>
      <c r="CU59" s="324"/>
      <c r="CV59" s="324"/>
      <c r="CW59" s="324"/>
      <c r="CX59" s="324"/>
      <c r="CY59" s="324"/>
      <c r="CZ59" s="324"/>
      <c r="DA59" s="324"/>
      <c r="DB59" s="324"/>
      <c r="DC59" s="324"/>
      <c r="DD59" s="324"/>
      <c r="DE59" s="324"/>
      <c r="DF59" s="324"/>
      <c r="DG59" s="324"/>
      <c r="DH59" s="324"/>
      <c r="DI59" s="324"/>
      <c r="DJ59" s="324"/>
      <c r="DK59" s="324"/>
      <c r="DL59" s="324"/>
      <c r="DM59" s="324"/>
      <c r="DN59" s="324"/>
      <c r="DO59" s="361"/>
      <c r="DP59" s="356"/>
      <c r="DQ59" s="356"/>
      <c r="DR59" s="356"/>
      <c r="DS59" s="356"/>
      <c r="DT59" s="356"/>
      <c r="DU59" s="356"/>
      <c r="DV59" s="356"/>
      <c r="DW59" s="356"/>
      <c r="DX59" s="356"/>
      <c r="DY59" s="356"/>
      <c r="DZ59" s="356"/>
      <c r="EA59" s="356"/>
      <c r="EB59" s="356"/>
      <c r="EC59" s="356"/>
      <c r="ED59" s="356"/>
      <c r="EE59" s="356"/>
      <c r="EF59" s="356"/>
      <c r="EG59" s="356"/>
      <c r="EH59" s="356"/>
      <c r="EI59" s="356"/>
      <c r="EJ59" s="356"/>
      <c r="EK59" s="356"/>
      <c r="EL59" s="356"/>
      <c r="EM59" s="356"/>
      <c r="EN59" s="356"/>
      <c r="EO59" s="356"/>
      <c r="EP59" s="356"/>
      <c r="EQ59" s="356"/>
      <c r="ER59" s="356"/>
      <c r="ES59" s="356"/>
      <c r="ET59" s="356"/>
      <c r="EU59" s="356"/>
      <c r="EV59" s="356"/>
      <c r="EW59" s="356"/>
      <c r="EX59" s="356"/>
      <c r="EY59" s="356"/>
      <c r="EZ59" s="356"/>
      <c r="FA59" s="356"/>
      <c r="FB59" s="356"/>
      <c r="FC59" s="356"/>
      <c r="FD59" s="356"/>
      <c r="FE59" s="356"/>
      <c r="FF59" s="356"/>
      <c r="FG59" s="356"/>
      <c r="FH59" s="356"/>
      <c r="FI59" s="356"/>
      <c r="FJ59" s="356"/>
      <c r="FK59" s="356"/>
      <c r="FL59" s="356"/>
      <c r="FM59" s="356"/>
      <c r="FN59" s="356"/>
      <c r="FO59" s="356"/>
      <c r="FP59" s="356"/>
      <c r="FQ59" s="356"/>
      <c r="FR59" s="356"/>
      <c r="FS59" s="356"/>
      <c r="FT59" s="356"/>
      <c r="FU59" s="356"/>
      <c r="FV59" s="356"/>
      <c r="FW59" s="356"/>
      <c r="FX59" s="356"/>
      <c r="FY59" s="356"/>
      <c r="FZ59" s="356"/>
      <c r="GA59" s="356"/>
      <c r="GB59" s="356"/>
      <c r="GC59" s="356"/>
      <c r="GD59" s="356"/>
      <c r="GE59" s="356"/>
      <c r="GF59" s="356"/>
      <c r="GG59" s="356"/>
      <c r="GH59" s="356"/>
      <c r="GI59" s="356"/>
      <c r="GJ59" s="356"/>
      <c r="GK59" s="356"/>
      <c r="GL59" s="357"/>
    </row>
    <row r="60" spans="1:194" ht="10.15" customHeight="1" x14ac:dyDescent="0.2">
      <c r="A60" s="388"/>
      <c r="B60" s="389"/>
      <c r="C60" s="389"/>
      <c r="D60" s="389"/>
      <c r="E60" s="389"/>
      <c r="F60" s="389"/>
      <c r="G60" s="389"/>
      <c r="H60" s="389"/>
      <c r="I60" s="389"/>
      <c r="J60" s="389"/>
      <c r="K60" s="389"/>
      <c r="L60" s="389"/>
      <c r="M60" s="389"/>
      <c r="N60" s="389"/>
      <c r="O60" s="389"/>
      <c r="P60" s="389"/>
      <c r="Q60" s="389"/>
      <c r="R60" s="389"/>
      <c r="S60" s="389"/>
      <c r="T60" s="389"/>
      <c r="U60" s="389"/>
      <c r="V60" s="389"/>
      <c r="W60" s="389"/>
      <c r="X60" s="389"/>
      <c r="Y60" s="389"/>
      <c r="Z60" s="389"/>
      <c r="AA60" s="389"/>
      <c r="AB60" s="389"/>
      <c r="AC60" s="389"/>
      <c r="AD60" s="389"/>
      <c r="AE60" s="389"/>
      <c r="AF60" s="389"/>
      <c r="AG60" s="389"/>
      <c r="AH60" s="389"/>
      <c r="AI60" s="389"/>
      <c r="AJ60" s="389"/>
      <c r="AK60" s="389"/>
      <c r="AL60" s="389"/>
      <c r="AM60" s="389"/>
      <c r="AN60" s="389"/>
      <c r="AO60" s="389"/>
      <c r="AP60" s="389"/>
      <c r="AQ60" s="389"/>
      <c r="AR60" s="368"/>
      <c r="AS60" s="245"/>
      <c r="AT60" s="245"/>
      <c r="AU60" s="245"/>
      <c r="AV60" s="245"/>
      <c r="AW60" s="245"/>
      <c r="AX60" s="245"/>
      <c r="AY60" s="245"/>
      <c r="AZ60" s="245"/>
      <c r="BA60" s="245"/>
      <c r="BB60" s="245"/>
      <c r="BC60" s="245"/>
      <c r="BD60" s="245"/>
      <c r="BE60" s="245"/>
      <c r="BF60" s="245"/>
      <c r="BG60" s="245"/>
      <c r="BH60" s="245"/>
      <c r="BI60" s="245"/>
      <c r="BJ60" s="245"/>
      <c r="BK60" s="245"/>
      <c r="BL60" s="245"/>
      <c r="BM60" s="245"/>
      <c r="BN60" s="245"/>
      <c r="BO60" s="245"/>
      <c r="BP60" s="245"/>
      <c r="BQ60" s="245"/>
      <c r="BR60" s="245"/>
      <c r="BS60" s="245"/>
      <c r="BT60" s="245"/>
      <c r="BU60" s="245"/>
      <c r="BV60" s="245"/>
      <c r="BW60" s="245"/>
      <c r="BX60" s="245"/>
      <c r="BY60" s="245"/>
      <c r="BZ60" s="245"/>
      <c r="CA60" s="245"/>
      <c r="CB60" s="245"/>
      <c r="CC60" s="245"/>
      <c r="CD60" s="245"/>
      <c r="CE60" s="245"/>
      <c r="CF60" s="245"/>
      <c r="CG60" s="245"/>
      <c r="CH60" s="324"/>
      <c r="CI60" s="324"/>
      <c r="CJ60" s="324"/>
      <c r="CK60" s="324"/>
      <c r="CL60" s="324"/>
      <c r="CM60" s="324"/>
      <c r="CN60" s="324"/>
      <c r="CO60" s="324"/>
      <c r="CP60" s="324"/>
      <c r="CQ60" s="324"/>
      <c r="CR60" s="324"/>
      <c r="CS60" s="341"/>
      <c r="CT60" s="340"/>
      <c r="CU60" s="324"/>
      <c r="CV60" s="324"/>
      <c r="CW60" s="324"/>
      <c r="CX60" s="324"/>
      <c r="CY60" s="324"/>
      <c r="CZ60" s="324"/>
      <c r="DA60" s="324"/>
      <c r="DB60" s="324"/>
      <c r="DC60" s="324"/>
      <c r="DD60" s="324"/>
      <c r="DE60" s="324"/>
      <c r="DF60" s="324"/>
      <c r="DG60" s="324"/>
      <c r="DH60" s="324"/>
      <c r="DI60" s="324"/>
      <c r="DJ60" s="324"/>
      <c r="DK60" s="324"/>
      <c r="DL60" s="324"/>
      <c r="DM60" s="324"/>
      <c r="DN60" s="324"/>
      <c r="DO60" s="361"/>
      <c r="DP60" s="356"/>
      <c r="DQ60" s="356"/>
      <c r="DR60" s="356"/>
      <c r="DS60" s="356"/>
      <c r="DT60" s="356"/>
      <c r="DU60" s="356"/>
      <c r="DV60" s="356"/>
      <c r="DW60" s="356"/>
      <c r="DX60" s="356"/>
      <c r="DY60" s="356"/>
      <c r="DZ60" s="356"/>
      <c r="EA60" s="356"/>
      <c r="EB60" s="356"/>
      <c r="EC60" s="356"/>
      <c r="ED60" s="356"/>
      <c r="EE60" s="356"/>
      <c r="EF60" s="356"/>
      <c r="EG60" s="356"/>
      <c r="EH60" s="356"/>
      <c r="EI60" s="356"/>
      <c r="EJ60" s="356"/>
      <c r="EK60" s="356"/>
      <c r="EL60" s="356"/>
      <c r="EM60" s="356"/>
      <c r="EN60" s="356"/>
      <c r="EO60" s="356"/>
      <c r="EP60" s="356"/>
      <c r="EQ60" s="356"/>
      <c r="ER60" s="356"/>
      <c r="ES60" s="356"/>
      <c r="ET60" s="356"/>
      <c r="EU60" s="356"/>
      <c r="EV60" s="356"/>
      <c r="EW60" s="356"/>
      <c r="EX60" s="356"/>
      <c r="EY60" s="356"/>
      <c r="EZ60" s="356"/>
      <c r="FA60" s="356"/>
      <c r="FB60" s="356"/>
      <c r="FC60" s="356"/>
      <c r="FD60" s="356"/>
      <c r="FE60" s="356"/>
      <c r="FF60" s="356"/>
      <c r="FG60" s="356"/>
      <c r="FH60" s="356"/>
      <c r="FI60" s="356"/>
      <c r="FJ60" s="356"/>
      <c r="FK60" s="356"/>
      <c r="FL60" s="356"/>
      <c r="FM60" s="356"/>
      <c r="FN60" s="356"/>
      <c r="FO60" s="356"/>
      <c r="FP60" s="356"/>
      <c r="FQ60" s="356"/>
      <c r="FR60" s="356"/>
      <c r="FS60" s="356"/>
      <c r="FT60" s="356"/>
      <c r="FU60" s="356"/>
      <c r="FV60" s="356"/>
      <c r="FW60" s="356"/>
      <c r="FX60" s="356"/>
      <c r="FY60" s="356"/>
      <c r="FZ60" s="356"/>
      <c r="GA60" s="356"/>
      <c r="GB60" s="356"/>
      <c r="GC60" s="356"/>
      <c r="GD60" s="356"/>
      <c r="GE60" s="356"/>
      <c r="GF60" s="356"/>
      <c r="GG60" s="356"/>
      <c r="GH60" s="356"/>
      <c r="GI60" s="356"/>
      <c r="GJ60" s="356"/>
      <c r="GK60" s="356"/>
      <c r="GL60" s="357"/>
    </row>
    <row r="61" spans="1:194" ht="10.15" customHeight="1" x14ac:dyDescent="0.2">
      <c r="A61" s="388"/>
      <c r="B61" s="389"/>
      <c r="C61" s="389"/>
      <c r="D61" s="389"/>
      <c r="E61" s="389"/>
      <c r="F61" s="389"/>
      <c r="G61" s="389"/>
      <c r="H61" s="389"/>
      <c r="I61" s="389"/>
      <c r="J61" s="389"/>
      <c r="K61" s="389"/>
      <c r="L61" s="389"/>
      <c r="M61" s="389"/>
      <c r="N61" s="389"/>
      <c r="O61" s="389"/>
      <c r="P61" s="389"/>
      <c r="Q61" s="389"/>
      <c r="R61" s="389"/>
      <c r="S61" s="389"/>
      <c r="T61" s="389"/>
      <c r="U61" s="389"/>
      <c r="V61" s="389"/>
      <c r="W61" s="389"/>
      <c r="X61" s="389"/>
      <c r="Y61" s="389"/>
      <c r="Z61" s="389"/>
      <c r="AA61" s="389"/>
      <c r="AB61" s="389"/>
      <c r="AC61" s="389"/>
      <c r="AD61" s="389"/>
      <c r="AE61" s="389"/>
      <c r="AF61" s="389"/>
      <c r="AG61" s="389"/>
      <c r="AH61" s="389"/>
      <c r="AI61" s="389"/>
      <c r="AJ61" s="389"/>
      <c r="AK61" s="389"/>
      <c r="AL61" s="389"/>
      <c r="AM61" s="389"/>
      <c r="AN61" s="389"/>
      <c r="AO61" s="389"/>
      <c r="AP61" s="389"/>
      <c r="AQ61" s="389"/>
      <c r="AR61" s="385" t="str">
        <f>IFERROR('19．入力変換'!G172,"")</f>
        <v/>
      </c>
      <c r="AS61" s="385"/>
      <c r="AT61" s="385"/>
      <c r="AU61" s="385"/>
      <c r="AV61" s="385"/>
      <c r="AW61" s="385"/>
      <c r="AX61" s="385"/>
      <c r="AY61" s="385"/>
      <c r="AZ61" s="385"/>
      <c r="BA61" s="385"/>
      <c r="BB61" s="385"/>
      <c r="BC61" s="385"/>
      <c r="BD61" s="385"/>
      <c r="BE61" s="385"/>
      <c r="BF61" s="385"/>
      <c r="BG61" s="385"/>
      <c r="BH61" s="385"/>
      <c r="BI61" s="385"/>
      <c r="BJ61" s="385"/>
      <c r="BK61" s="385"/>
      <c r="BL61" s="385"/>
      <c r="BM61" s="385"/>
      <c r="BN61" s="385"/>
      <c r="BO61" s="385"/>
      <c r="BP61" s="385"/>
      <c r="BQ61" s="385"/>
      <c r="BR61" s="385"/>
      <c r="BS61" s="385"/>
      <c r="BT61" s="385"/>
      <c r="BU61" s="245" t="s">
        <v>0</v>
      </c>
      <c r="BV61" s="245"/>
      <c r="BW61" s="245"/>
      <c r="BX61" s="245"/>
      <c r="BY61" s="245"/>
      <c r="BZ61" s="385" t="str">
        <f>IFERROR('19．入力変換'!H172,"")</f>
        <v/>
      </c>
      <c r="CA61" s="385"/>
      <c r="CB61" s="385"/>
      <c r="CC61" s="385"/>
      <c r="CD61" s="385"/>
      <c r="CE61" s="385"/>
      <c r="CF61" s="385"/>
      <c r="CG61" s="385"/>
      <c r="CH61" s="324" t="s">
        <v>5766</v>
      </c>
      <c r="CI61" s="324"/>
      <c r="CJ61" s="324"/>
      <c r="CK61" s="324"/>
      <c r="CL61" s="324"/>
      <c r="CM61" s="324"/>
      <c r="CN61" s="324"/>
      <c r="CO61" s="324"/>
      <c r="CP61" s="324"/>
      <c r="CQ61" s="324"/>
      <c r="CR61" s="324"/>
      <c r="CS61" s="341"/>
      <c r="CT61" s="340"/>
      <c r="CU61" s="324"/>
      <c r="CV61" s="324"/>
      <c r="CW61" s="324"/>
      <c r="CX61" s="324"/>
      <c r="CY61" s="324"/>
      <c r="CZ61" s="324"/>
      <c r="DA61" s="324"/>
      <c r="DB61" s="324"/>
      <c r="DC61" s="324"/>
      <c r="DD61" s="324"/>
      <c r="DE61" s="324"/>
      <c r="DF61" s="324"/>
      <c r="DG61" s="324"/>
      <c r="DH61" s="324"/>
      <c r="DI61" s="324"/>
      <c r="DJ61" s="324"/>
      <c r="DK61" s="324"/>
      <c r="DL61" s="324"/>
      <c r="DM61" s="324"/>
      <c r="DN61" s="324"/>
      <c r="DO61" s="361"/>
      <c r="DP61" s="356"/>
      <c r="DQ61" s="356"/>
      <c r="DR61" s="356"/>
      <c r="DS61" s="356"/>
      <c r="DT61" s="356"/>
      <c r="DU61" s="356"/>
      <c r="DV61" s="356"/>
      <c r="DW61" s="356"/>
      <c r="DX61" s="356"/>
      <c r="DY61" s="356"/>
      <c r="DZ61" s="356"/>
      <c r="EA61" s="356"/>
      <c r="EB61" s="356"/>
      <c r="EC61" s="356"/>
      <c r="ED61" s="356"/>
      <c r="EE61" s="356"/>
      <c r="EF61" s="356"/>
      <c r="EG61" s="356"/>
      <c r="EH61" s="356"/>
      <c r="EI61" s="356"/>
      <c r="EJ61" s="356"/>
      <c r="EK61" s="356"/>
      <c r="EL61" s="356"/>
      <c r="EM61" s="356"/>
      <c r="EN61" s="356"/>
      <c r="EO61" s="356"/>
      <c r="EP61" s="356"/>
      <c r="EQ61" s="356"/>
      <c r="ER61" s="356"/>
      <c r="ES61" s="356"/>
      <c r="ET61" s="356"/>
      <c r="EU61" s="356"/>
      <c r="EV61" s="356"/>
      <c r="EW61" s="356"/>
      <c r="EX61" s="356"/>
      <c r="EY61" s="356"/>
      <c r="EZ61" s="356"/>
      <c r="FA61" s="356"/>
      <c r="FB61" s="356"/>
      <c r="FC61" s="356"/>
      <c r="FD61" s="356"/>
      <c r="FE61" s="356"/>
      <c r="FF61" s="356"/>
      <c r="FG61" s="356"/>
      <c r="FH61" s="356"/>
      <c r="FI61" s="356"/>
      <c r="FJ61" s="356"/>
      <c r="FK61" s="356"/>
      <c r="FL61" s="356"/>
      <c r="FM61" s="356"/>
      <c r="FN61" s="356"/>
      <c r="FO61" s="356"/>
      <c r="FP61" s="356"/>
      <c r="FQ61" s="356"/>
      <c r="FR61" s="356"/>
      <c r="FS61" s="356"/>
      <c r="FT61" s="356"/>
      <c r="FU61" s="356"/>
      <c r="FV61" s="356"/>
      <c r="FW61" s="356"/>
      <c r="FX61" s="356"/>
      <c r="FY61" s="356"/>
      <c r="FZ61" s="356"/>
      <c r="GA61" s="356"/>
      <c r="GB61" s="356"/>
      <c r="GC61" s="356"/>
      <c r="GD61" s="356"/>
      <c r="GE61" s="356"/>
      <c r="GF61" s="356"/>
      <c r="GG61" s="356"/>
      <c r="GH61" s="356"/>
      <c r="GI61" s="356"/>
      <c r="GJ61" s="356"/>
      <c r="GK61" s="356"/>
      <c r="GL61" s="357"/>
    </row>
    <row r="62" spans="1:194" ht="10.15" customHeight="1" thickBot="1" x14ac:dyDescent="0.25">
      <c r="A62" s="394"/>
      <c r="B62" s="395"/>
      <c r="C62" s="395"/>
      <c r="D62" s="395"/>
      <c r="E62" s="395"/>
      <c r="F62" s="395"/>
      <c r="G62" s="395"/>
      <c r="H62" s="395"/>
      <c r="I62" s="395"/>
      <c r="J62" s="395"/>
      <c r="K62" s="395"/>
      <c r="L62" s="395"/>
      <c r="M62" s="395"/>
      <c r="N62" s="395"/>
      <c r="O62" s="395"/>
      <c r="P62" s="395"/>
      <c r="Q62" s="395"/>
      <c r="R62" s="395"/>
      <c r="S62" s="395"/>
      <c r="T62" s="395"/>
      <c r="U62" s="395"/>
      <c r="V62" s="395"/>
      <c r="W62" s="395"/>
      <c r="X62" s="395"/>
      <c r="Y62" s="395"/>
      <c r="Z62" s="395"/>
      <c r="AA62" s="395"/>
      <c r="AB62" s="395"/>
      <c r="AC62" s="395"/>
      <c r="AD62" s="395"/>
      <c r="AE62" s="395"/>
      <c r="AF62" s="395"/>
      <c r="AG62" s="395"/>
      <c r="AH62" s="395"/>
      <c r="AI62" s="395"/>
      <c r="AJ62" s="395"/>
      <c r="AK62" s="395"/>
      <c r="AL62" s="395"/>
      <c r="AM62" s="395"/>
      <c r="AN62" s="395"/>
      <c r="AO62" s="395"/>
      <c r="AP62" s="395"/>
      <c r="AQ62" s="395"/>
      <c r="AR62" s="382"/>
      <c r="AS62" s="382"/>
      <c r="AT62" s="382"/>
      <c r="AU62" s="382"/>
      <c r="AV62" s="382"/>
      <c r="AW62" s="382"/>
      <c r="AX62" s="382"/>
      <c r="AY62" s="382"/>
      <c r="AZ62" s="382"/>
      <c r="BA62" s="382"/>
      <c r="BB62" s="382"/>
      <c r="BC62" s="382"/>
      <c r="BD62" s="382"/>
      <c r="BE62" s="382"/>
      <c r="BF62" s="382"/>
      <c r="BG62" s="382"/>
      <c r="BH62" s="382"/>
      <c r="BI62" s="382"/>
      <c r="BJ62" s="382"/>
      <c r="BK62" s="382"/>
      <c r="BL62" s="382"/>
      <c r="BM62" s="382"/>
      <c r="BN62" s="382"/>
      <c r="BO62" s="382"/>
      <c r="BP62" s="382"/>
      <c r="BQ62" s="382"/>
      <c r="BR62" s="382"/>
      <c r="BS62" s="382"/>
      <c r="BT62" s="382"/>
      <c r="BU62" s="386"/>
      <c r="BV62" s="386"/>
      <c r="BW62" s="386"/>
      <c r="BX62" s="386"/>
      <c r="BY62" s="386"/>
      <c r="BZ62" s="382"/>
      <c r="CA62" s="382"/>
      <c r="CB62" s="382"/>
      <c r="CC62" s="382"/>
      <c r="CD62" s="382"/>
      <c r="CE62" s="382"/>
      <c r="CF62" s="382"/>
      <c r="CG62" s="382"/>
      <c r="CH62" s="343"/>
      <c r="CI62" s="343"/>
      <c r="CJ62" s="343"/>
      <c r="CK62" s="343"/>
      <c r="CL62" s="343"/>
      <c r="CM62" s="343"/>
      <c r="CN62" s="343"/>
      <c r="CO62" s="343"/>
      <c r="CP62" s="343"/>
      <c r="CQ62" s="343"/>
      <c r="CR62" s="343"/>
      <c r="CS62" s="344"/>
      <c r="CT62" s="342"/>
      <c r="CU62" s="343"/>
      <c r="CV62" s="343"/>
      <c r="CW62" s="343"/>
      <c r="CX62" s="343"/>
      <c r="CY62" s="343"/>
      <c r="CZ62" s="343"/>
      <c r="DA62" s="343"/>
      <c r="DB62" s="343"/>
      <c r="DC62" s="343"/>
      <c r="DD62" s="343"/>
      <c r="DE62" s="343"/>
      <c r="DF62" s="343"/>
      <c r="DG62" s="343"/>
      <c r="DH62" s="343"/>
      <c r="DI62" s="343"/>
      <c r="DJ62" s="343"/>
      <c r="DK62" s="343"/>
      <c r="DL62" s="343"/>
      <c r="DM62" s="343"/>
      <c r="DN62" s="343"/>
      <c r="DO62" s="377"/>
      <c r="DP62" s="372"/>
      <c r="DQ62" s="372"/>
      <c r="DR62" s="372"/>
      <c r="DS62" s="372"/>
      <c r="DT62" s="372"/>
      <c r="DU62" s="372"/>
      <c r="DV62" s="372"/>
      <c r="DW62" s="372"/>
      <c r="DX62" s="372"/>
      <c r="DY62" s="372"/>
      <c r="DZ62" s="372"/>
      <c r="EA62" s="372"/>
      <c r="EB62" s="372"/>
      <c r="EC62" s="372"/>
      <c r="ED62" s="372"/>
      <c r="EE62" s="372"/>
      <c r="EF62" s="372"/>
      <c r="EG62" s="372"/>
      <c r="EH62" s="372"/>
      <c r="EI62" s="372"/>
      <c r="EJ62" s="372"/>
      <c r="EK62" s="372"/>
      <c r="EL62" s="372"/>
      <c r="EM62" s="372"/>
      <c r="EN62" s="372"/>
      <c r="EO62" s="372"/>
      <c r="EP62" s="372"/>
      <c r="EQ62" s="372"/>
      <c r="ER62" s="372"/>
      <c r="ES62" s="372"/>
      <c r="ET62" s="372"/>
      <c r="EU62" s="372"/>
      <c r="EV62" s="372"/>
      <c r="EW62" s="372"/>
      <c r="EX62" s="372"/>
      <c r="EY62" s="372"/>
      <c r="EZ62" s="372"/>
      <c r="FA62" s="372"/>
      <c r="FB62" s="372"/>
      <c r="FC62" s="372"/>
      <c r="FD62" s="372"/>
      <c r="FE62" s="372"/>
      <c r="FF62" s="372"/>
      <c r="FG62" s="372"/>
      <c r="FH62" s="372"/>
      <c r="FI62" s="372"/>
      <c r="FJ62" s="372"/>
      <c r="FK62" s="372"/>
      <c r="FL62" s="372"/>
      <c r="FM62" s="372"/>
      <c r="FN62" s="372"/>
      <c r="FO62" s="372"/>
      <c r="FP62" s="372"/>
      <c r="FQ62" s="372"/>
      <c r="FR62" s="372"/>
      <c r="FS62" s="372"/>
      <c r="FT62" s="372"/>
      <c r="FU62" s="372"/>
      <c r="FV62" s="372"/>
      <c r="FW62" s="372"/>
      <c r="FX62" s="372"/>
      <c r="FY62" s="372"/>
      <c r="FZ62" s="372"/>
      <c r="GA62" s="372"/>
      <c r="GB62" s="372"/>
      <c r="GC62" s="372"/>
      <c r="GD62" s="372"/>
      <c r="GE62" s="372"/>
      <c r="GF62" s="372"/>
      <c r="GG62" s="372"/>
      <c r="GH62" s="372"/>
      <c r="GI62" s="372"/>
      <c r="GJ62" s="372"/>
      <c r="GK62" s="372"/>
      <c r="GL62" s="373"/>
    </row>
    <row r="63" spans="1:194" ht="10.15" customHeight="1" x14ac:dyDescent="0.2">
      <c r="AR63" s="378" t="s">
        <v>5767</v>
      </c>
      <c r="AS63" s="379"/>
      <c r="AT63" s="379"/>
      <c r="AU63" s="379"/>
      <c r="AV63" s="379"/>
      <c r="AW63" s="379"/>
      <c r="AX63" s="379"/>
      <c r="AY63" s="379"/>
      <c r="AZ63" s="379"/>
      <c r="BA63" s="379"/>
      <c r="BB63" s="379"/>
      <c r="BC63" s="379"/>
      <c r="BD63" s="379"/>
      <c r="BE63" s="379"/>
      <c r="BF63" s="379"/>
      <c r="BG63" s="379"/>
      <c r="BH63" s="379"/>
      <c r="BI63" s="379"/>
      <c r="BJ63" s="379"/>
      <c r="BK63" s="379"/>
      <c r="BL63" s="380"/>
      <c r="BM63" s="378" t="str">
        <f>IFERROR('19．入力変換'!D202,"")</f>
        <v/>
      </c>
      <c r="BN63" s="379"/>
      <c r="BO63" s="379"/>
      <c r="BP63" s="379"/>
      <c r="BQ63" s="379"/>
      <c r="BR63" s="379"/>
      <c r="BS63" s="379"/>
      <c r="BT63" s="379"/>
      <c r="BU63" s="336" t="s">
        <v>0</v>
      </c>
      <c r="BV63" s="336"/>
      <c r="BW63" s="336"/>
      <c r="BX63" s="336"/>
      <c r="BY63" s="336"/>
      <c r="BZ63" s="379" t="str">
        <f>IFERROR('19．入力変換'!D205,"")</f>
        <v/>
      </c>
      <c r="CA63" s="379"/>
      <c r="CB63" s="379"/>
      <c r="CC63" s="379"/>
      <c r="CD63" s="379"/>
      <c r="CE63" s="379"/>
      <c r="CF63" s="379"/>
      <c r="CG63" s="379"/>
      <c r="CH63" s="359" t="s">
        <v>5766</v>
      </c>
      <c r="CI63" s="359"/>
      <c r="CJ63" s="359"/>
      <c r="CK63" s="359"/>
      <c r="CL63" s="359"/>
      <c r="CM63" s="359"/>
      <c r="CN63" s="359"/>
      <c r="CO63" s="359"/>
      <c r="CP63" s="359"/>
      <c r="CQ63" s="359"/>
      <c r="CR63" s="359"/>
      <c r="CS63" s="367"/>
    </row>
    <row r="64" spans="1:194" ht="10.15" customHeight="1" thickBot="1" x14ac:dyDescent="0.25">
      <c r="AR64" s="381"/>
      <c r="AS64" s="382"/>
      <c r="AT64" s="382"/>
      <c r="AU64" s="382"/>
      <c r="AV64" s="382"/>
      <c r="AW64" s="382"/>
      <c r="AX64" s="382"/>
      <c r="AY64" s="382"/>
      <c r="AZ64" s="382"/>
      <c r="BA64" s="382"/>
      <c r="BB64" s="382"/>
      <c r="BC64" s="382"/>
      <c r="BD64" s="382"/>
      <c r="BE64" s="382"/>
      <c r="BF64" s="382"/>
      <c r="BG64" s="382"/>
      <c r="BH64" s="382"/>
      <c r="BI64" s="382"/>
      <c r="BJ64" s="382"/>
      <c r="BK64" s="382"/>
      <c r="BL64" s="383"/>
      <c r="BM64" s="381"/>
      <c r="BN64" s="382"/>
      <c r="BO64" s="382"/>
      <c r="BP64" s="382"/>
      <c r="BQ64" s="382"/>
      <c r="BR64" s="382"/>
      <c r="BS64" s="382"/>
      <c r="BT64" s="382"/>
      <c r="BU64" s="386"/>
      <c r="BV64" s="386"/>
      <c r="BW64" s="386"/>
      <c r="BX64" s="386"/>
      <c r="BY64" s="386"/>
      <c r="BZ64" s="382"/>
      <c r="CA64" s="382"/>
      <c r="CB64" s="382"/>
      <c r="CC64" s="382"/>
      <c r="CD64" s="382"/>
      <c r="CE64" s="382"/>
      <c r="CF64" s="382"/>
      <c r="CG64" s="382"/>
      <c r="CH64" s="343"/>
      <c r="CI64" s="343"/>
      <c r="CJ64" s="343"/>
      <c r="CK64" s="343"/>
      <c r="CL64" s="343"/>
      <c r="CM64" s="343"/>
      <c r="CN64" s="343"/>
      <c r="CO64" s="343"/>
      <c r="CP64" s="343"/>
      <c r="CQ64" s="343"/>
      <c r="CR64" s="343"/>
      <c r="CS64" s="344"/>
    </row>
    <row r="66" spans="1:1" ht="14.5" customHeight="1" x14ac:dyDescent="0.2">
      <c r="A66" s="100" t="s">
        <v>5778</v>
      </c>
    </row>
    <row r="67" spans="1:1" ht="14.5" customHeight="1" x14ac:dyDescent="0.2">
      <c r="A67" s="100" t="s">
        <v>5779</v>
      </c>
    </row>
    <row r="68" spans="1:1" ht="14.5" customHeight="1" x14ac:dyDescent="0.2">
      <c r="A68" s="100" t="s">
        <v>5780</v>
      </c>
    </row>
    <row r="69" spans="1:1" ht="14.5" customHeight="1" x14ac:dyDescent="0.2">
      <c r="A69" s="100" t="s">
        <v>5781</v>
      </c>
    </row>
    <row r="70" spans="1:1" ht="14.5" customHeight="1" x14ac:dyDescent="0.2">
      <c r="A70" s="100" t="s">
        <v>5782</v>
      </c>
    </row>
  </sheetData>
  <sheetProtection algorithmName="SHA-512" hashValue="lxMNbDywL/6yaNdL+K93IZWNgr2inhRqzOaIHt0Sm51X8VAdRWiVmoUNdIkP+pZrXfysYTvAHth99gBGJ7RdBQ==" saltValue="qhMuBL0RhVkf+re6gTcgeQ==" spinCount="100000" sheet="1" objects="1" scenarios="1"/>
  <mergeCells count="141">
    <mergeCell ref="A15:AQ17"/>
    <mergeCell ref="AR15:CS17"/>
    <mergeCell ref="A18:AQ20"/>
    <mergeCell ref="A8:CS8"/>
    <mergeCell ref="A21:AQ26"/>
    <mergeCell ref="CH21:CS22"/>
    <mergeCell ref="CH23:CS24"/>
    <mergeCell ref="A9:AQ11"/>
    <mergeCell ref="AR9:CS11"/>
    <mergeCell ref="A12:AQ14"/>
    <mergeCell ref="AR12:CS14"/>
    <mergeCell ref="AR21:AY22"/>
    <mergeCell ref="AZ21:BG22"/>
    <mergeCell ref="AR23:AY24"/>
    <mergeCell ref="AZ23:BG24"/>
    <mergeCell ref="BZ21:CG22"/>
    <mergeCell ref="AR18:CS20"/>
    <mergeCell ref="BU21:BY22"/>
    <mergeCell ref="BM21:BT22"/>
    <mergeCell ref="BH21:BL22"/>
    <mergeCell ref="A33:AQ35"/>
    <mergeCell ref="AR33:CS35"/>
    <mergeCell ref="A36:AQ38"/>
    <mergeCell ref="BZ23:CG24"/>
    <mergeCell ref="BU25:BY26"/>
    <mergeCell ref="BZ25:CG26"/>
    <mergeCell ref="AR25:BT26"/>
    <mergeCell ref="A27:AQ29"/>
    <mergeCell ref="CH25:CS26"/>
    <mergeCell ref="BH23:BL24"/>
    <mergeCell ref="BM23:BT24"/>
    <mergeCell ref="BU23:BY24"/>
    <mergeCell ref="AR27:CS29"/>
    <mergeCell ref="A30:AQ32"/>
    <mergeCell ref="AR30:CS32"/>
    <mergeCell ref="AR36:CS38"/>
    <mergeCell ref="A45:AQ47"/>
    <mergeCell ref="A48:AQ50"/>
    <mergeCell ref="AR48:CS50"/>
    <mergeCell ref="CH39:CS40"/>
    <mergeCell ref="BH41:BL42"/>
    <mergeCell ref="BM41:BT42"/>
    <mergeCell ref="BU41:BY42"/>
    <mergeCell ref="BZ41:CG42"/>
    <mergeCell ref="CH41:CS42"/>
    <mergeCell ref="A39:AQ44"/>
    <mergeCell ref="BH39:BL40"/>
    <mergeCell ref="BM39:BT40"/>
    <mergeCell ref="BU39:BY40"/>
    <mergeCell ref="BZ39:CG40"/>
    <mergeCell ref="AR43:BT44"/>
    <mergeCell ref="BU43:BY44"/>
    <mergeCell ref="BZ43:CG44"/>
    <mergeCell ref="AR39:AY40"/>
    <mergeCell ref="AZ39:BG40"/>
    <mergeCell ref="AR41:AY42"/>
    <mergeCell ref="AZ41:BG42"/>
    <mergeCell ref="CH43:CS44"/>
    <mergeCell ref="AR45:CS47"/>
    <mergeCell ref="A51:AQ53"/>
    <mergeCell ref="AR51:CS53"/>
    <mergeCell ref="A54:AQ56"/>
    <mergeCell ref="A57:AQ62"/>
    <mergeCell ref="BH57:BL58"/>
    <mergeCell ref="BM57:BT58"/>
    <mergeCell ref="BU57:BY58"/>
    <mergeCell ref="BZ57:CG58"/>
    <mergeCell ref="AR57:AY58"/>
    <mergeCell ref="AR59:AY60"/>
    <mergeCell ref="AZ59:BG60"/>
    <mergeCell ref="AR54:CS56"/>
    <mergeCell ref="AR63:BL64"/>
    <mergeCell ref="BZ63:CG64"/>
    <mergeCell ref="CH57:CS58"/>
    <mergeCell ref="BH59:BL60"/>
    <mergeCell ref="BM59:BT60"/>
    <mergeCell ref="BU59:BY60"/>
    <mergeCell ref="BZ59:CG60"/>
    <mergeCell ref="CH59:CS60"/>
    <mergeCell ref="AR61:BT62"/>
    <mergeCell ref="BU61:BY62"/>
    <mergeCell ref="BZ61:CG62"/>
    <mergeCell ref="CH61:CS62"/>
    <mergeCell ref="BM63:BT64"/>
    <mergeCell ref="BU63:BY64"/>
    <mergeCell ref="CH63:CS64"/>
    <mergeCell ref="AZ57:BG58"/>
    <mergeCell ref="CT39:DO44"/>
    <mergeCell ref="DP39:GL44"/>
    <mergeCell ref="EZ29:FC30"/>
    <mergeCell ref="FD29:FG30"/>
    <mergeCell ref="FH29:FK30"/>
    <mergeCell ref="DP29:EU30"/>
    <mergeCell ref="EV29:EY30"/>
    <mergeCell ref="CT57:DO62"/>
    <mergeCell ref="DP57:GL62"/>
    <mergeCell ref="EV9:GL10"/>
    <mergeCell ref="EV13:GL14"/>
    <mergeCell ref="EJ31:EU32"/>
    <mergeCell ref="EV31:GL32"/>
    <mergeCell ref="CT15:DO20"/>
    <mergeCell ref="CT21:DO26"/>
    <mergeCell ref="DP9:EU10"/>
    <mergeCell ref="DP11:EU12"/>
    <mergeCell ref="DP13:EI14"/>
    <mergeCell ref="EJ13:EU14"/>
    <mergeCell ref="DP15:GL20"/>
    <mergeCell ref="DP21:GL26"/>
    <mergeCell ref="CT27:DO32"/>
    <mergeCell ref="DP27:EU28"/>
    <mergeCell ref="EV27:GL28"/>
    <mergeCell ref="FH11:FK12"/>
    <mergeCell ref="FL29:GL30"/>
    <mergeCell ref="FL11:GL12"/>
    <mergeCell ref="EV11:EY12"/>
    <mergeCell ref="EZ11:FC12"/>
    <mergeCell ref="FD11:FG12"/>
    <mergeCell ref="A3:GL3"/>
    <mergeCell ref="CT4:DO5"/>
    <mergeCell ref="CT6:DO7"/>
    <mergeCell ref="DP4:GL5"/>
    <mergeCell ref="DP6:GL7"/>
    <mergeCell ref="DP49:EI50"/>
    <mergeCell ref="EJ49:EU50"/>
    <mergeCell ref="EV49:GL50"/>
    <mergeCell ref="CT51:DO56"/>
    <mergeCell ref="DP51:GL56"/>
    <mergeCell ref="CT45:DO50"/>
    <mergeCell ref="DP45:EU46"/>
    <mergeCell ref="EV45:GL46"/>
    <mergeCell ref="DP47:EU48"/>
    <mergeCell ref="EV47:EY48"/>
    <mergeCell ref="EZ47:FC48"/>
    <mergeCell ref="FD47:FG48"/>
    <mergeCell ref="FH47:FK48"/>
    <mergeCell ref="FL47:GL48"/>
    <mergeCell ref="DP31:EI32"/>
    <mergeCell ref="CT33:DO38"/>
    <mergeCell ref="DP33:GL38"/>
    <mergeCell ref="CT8:GL8"/>
    <mergeCell ref="CT9:DO14"/>
  </mergeCells>
  <phoneticPr fontId="5"/>
  <conditionalFormatting sqref="DP9:EU10">
    <cfRule type="expression" dxfId="3" priority="3">
      <formula>$DP$13&lt;&gt;""</formula>
    </cfRule>
  </conditionalFormatting>
  <conditionalFormatting sqref="DP27:EU28">
    <cfRule type="expression" dxfId="2" priority="2">
      <formula>$DP$31&lt;&gt;""</formula>
    </cfRule>
  </conditionalFormatting>
  <conditionalFormatting sqref="DP45:EU46">
    <cfRule type="expression" dxfId="1" priority="1">
      <formula>$DP$49&lt;&gt;""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23E08-F014-4603-817F-45970B2F4907}">
  <sheetPr>
    <tabColor theme="7" tint="0.59999389629810485"/>
  </sheetPr>
  <dimension ref="A1:AA51"/>
  <sheetViews>
    <sheetView view="pageBreakPreview" topLeftCell="A14" zoomScaleNormal="100" zoomScaleSheetLayoutView="100" workbookViewId="0"/>
  </sheetViews>
  <sheetFormatPr defaultColWidth="3.453125" defaultRowHeight="20.149999999999999" customHeight="1" x14ac:dyDescent="0.2"/>
  <cols>
    <col min="1" max="5" width="3.453125" style="44"/>
    <col min="6" max="7" width="2.6328125" style="44" customWidth="1"/>
    <col min="8" max="19" width="3.453125" style="44"/>
    <col min="20" max="20" width="2.6328125" style="44" customWidth="1"/>
    <col min="21" max="16384" width="3.453125" style="44"/>
  </cols>
  <sheetData>
    <row r="1" spans="1:27" ht="26.25" customHeight="1" x14ac:dyDescent="0.2">
      <c r="A1" s="54" t="s">
        <v>5946</v>
      </c>
      <c r="B1" s="43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43"/>
    </row>
    <row r="2" spans="1:27" ht="20.149999999999999" customHeight="1" x14ac:dyDescent="0.2">
      <c r="A2" s="135" t="s">
        <v>5669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4" spans="1:27" ht="20.149999999999999" customHeight="1" x14ac:dyDescent="0.2">
      <c r="B4" s="150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155"/>
    </row>
    <row r="5" spans="1:27" ht="20.149999999999999" customHeight="1" x14ac:dyDescent="0.2">
      <c r="B5" s="151"/>
      <c r="G5" s="44" t="s">
        <v>5973</v>
      </c>
      <c r="Y5" s="156"/>
    </row>
    <row r="6" spans="1:27" ht="15" customHeight="1" x14ac:dyDescent="0.2">
      <c r="B6" s="151"/>
      <c r="G6" s="46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8"/>
      <c r="Y6" s="156"/>
    </row>
    <row r="7" spans="1:27" ht="15" customHeight="1" x14ac:dyDescent="0.2">
      <c r="B7" s="151"/>
      <c r="G7" s="122"/>
      <c r="H7" s="112" t="s">
        <v>5670</v>
      </c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23"/>
      <c r="T7" s="112"/>
      <c r="U7" s="112"/>
      <c r="V7" s="112"/>
      <c r="Y7" s="156"/>
    </row>
    <row r="8" spans="1:27" ht="15" customHeight="1" x14ac:dyDescent="0.2">
      <c r="B8" s="151"/>
      <c r="G8" s="122"/>
      <c r="H8" s="112" t="s">
        <v>5983</v>
      </c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24"/>
      <c r="T8" s="113"/>
      <c r="U8" s="113"/>
      <c r="V8" s="113"/>
      <c r="Y8" s="156"/>
    </row>
    <row r="9" spans="1:27" ht="15" customHeight="1" x14ac:dyDescent="0.2">
      <c r="B9" s="151"/>
      <c r="G9" s="122"/>
      <c r="H9" s="112"/>
      <c r="I9" s="112"/>
      <c r="J9" s="112"/>
      <c r="K9" s="112"/>
      <c r="L9" s="112"/>
      <c r="M9" s="112"/>
      <c r="N9" s="112"/>
      <c r="O9" s="112"/>
      <c r="R9" s="114" t="s">
        <v>5671</v>
      </c>
      <c r="S9" s="125"/>
      <c r="T9" s="112"/>
      <c r="U9" s="112"/>
      <c r="V9" s="112"/>
      <c r="Y9" s="156"/>
    </row>
    <row r="10" spans="1:27" ht="15" customHeight="1" x14ac:dyDescent="0.2">
      <c r="B10" s="151"/>
      <c r="G10" s="122"/>
      <c r="H10" s="112" t="s">
        <v>5672</v>
      </c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24"/>
      <c r="T10" s="113"/>
      <c r="U10" s="113"/>
      <c r="Y10" s="156"/>
    </row>
    <row r="11" spans="1:27" ht="22" customHeight="1" x14ac:dyDescent="0.2">
      <c r="B11" s="151"/>
      <c r="G11" s="122"/>
      <c r="H11" s="115" t="s">
        <v>5673</v>
      </c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26"/>
      <c r="T11" s="116"/>
      <c r="U11" s="116"/>
      <c r="Y11" s="156"/>
      <c r="AA11" s="117"/>
    </row>
    <row r="12" spans="1:27" ht="20.149999999999999" customHeight="1" x14ac:dyDescent="0.2">
      <c r="B12" s="151"/>
      <c r="G12" s="122"/>
      <c r="H12" s="112"/>
      <c r="I12" s="112" t="s">
        <v>5927</v>
      </c>
      <c r="J12" s="113"/>
      <c r="K12" s="113"/>
      <c r="L12" s="113"/>
      <c r="M12" s="113"/>
      <c r="N12" s="113"/>
      <c r="O12" s="113"/>
      <c r="P12" s="113"/>
      <c r="Q12" s="113"/>
      <c r="R12" s="113"/>
      <c r="S12" s="124"/>
      <c r="T12" s="113"/>
      <c r="U12" s="113"/>
      <c r="Y12" s="156"/>
    </row>
    <row r="13" spans="1:27" ht="10" customHeight="1" thickBot="1" x14ac:dyDescent="0.25">
      <c r="B13" s="151"/>
      <c r="G13" s="122"/>
      <c r="H13" s="112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24"/>
      <c r="T13" s="113"/>
      <c r="U13" s="113"/>
      <c r="Y13" s="156"/>
    </row>
    <row r="14" spans="1:27" ht="25" customHeight="1" thickBot="1" x14ac:dyDescent="0.25">
      <c r="B14" s="151"/>
      <c r="G14" s="122"/>
      <c r="P14" s="428" t="s">
        <v>5928</v>
      </c>
      <c r="Q14" s="429"/>
      <c r="R14" s="430"/>
      <c r="S14" s="127"/>
      <c r="Y14" s="156"/>
    </row>
    <row r="15" spans="1:27" ht="15" customHeight="1" x14ac:dyDescent="0.2">
      <c r="B15" s="151"/>
      <c r="G15" s="49"/>
      <c r="H15" s="50"/>
      <c r="I15" s="50"/>
      <c r="J15" s="50"/>
      <c r="K15" s="50"/>
      <c r="L15" s="50"/>
      <c r="M15" s="50"/>
      <c r="N15" s="50"/>
      <c r="O15" s="50"/>
      <c r="P15" s="128"/>
      <c r="Q15" s="128"/>
      <c r="R15" s="128"/>
      <c r="S15" s="129"/>
      <c r="Y15" s="156"/>
    </row>
    <row r="16" spans="1:27" ht="20.149999999999999" customHeight="1" x14ac:dyDescent="0.35">
      <c r="B16" s="151"/>
      <c r="O16" s="118"/>
      <c r="P16" s="118"/>
      <c r="S16" s="52" t="s">
        <v>5674</v>
      </c>
      <c r="Y16" s="156"/>
    </row>
    <row r="17" spans="2:25" ht="20.149999999999999" customHeight="1" x14ac:dyDescent="0.2">
      <c r="B17" s="151"/>
      <c r="O17" s="118"/>
      <c r="P17" s="118"/>
      <c r="Y17" s="156"/>
    </row>
    <row r="18" spans="2:25" ht="35.15" customHeight="1" x14ac:dyDescent="0.2">
      <c r="B18" s="152" t="s">
        <v>5945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43"/>
      <c r="Y18" s="157"/>
    </row>
    <row r="19" spans="2:25" ht="20.149999999999999" customHeight="1" x14ac:dyDescent="0.2">
      <c r="B19" s="153"/>
      <c r="C19" s="189" t="s">
        <v>5948</v>
      </c>
      <c r="D19" s="137" t="s">
        <v>5957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157"/>
    </row>
    <row r="20" spans="2:25" ht="5.15" customHeight="1" x14ac:dyDescent="0.2">
      <c r="B20" s="153"/>
      <c r="C20" s="136"/>
      <c r="D20" s="137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157"/>
    </row>
    <row r="21" spans="2:25" ht="20.149999999999999" customHeight="1" x14ac:dyDescent="0.2">
      <c r="B21" s="151"/>
      <c r="C21" s="148"/>
      <c r="D21" s="104" t="s">
        <v>5929</v>
      </c>
      <c r="E21" s="103" t="s">
        <v>5930</v>
      </c>
      <c r="G21" s="102"/>
      <c r="H21" s="102"/>
      <c r="I21" s="102"/>
      <c r="J21" s="109"/>
      <c r="K21" s="109"/>
      <c r="L21" s="109"/>
      <c r="M21" s="109"/>
      <c r="N21" s="109"/>
      <c r="O21" s="109"/>
      <c r="P21" s="120"/>
      <c r="Q21" s="120"/>
      <c r="Y21" s="156"/>
    </row>
    <row r="22" spans="2:25" ht="8.65" customHeight="1" x14ac:dyDescent="0.2">
      <c r="B22" s="151"/>
      <c r="C22" s="104"/>
      <c r="D22" s="104"/>
      <c r="E22" s="103"/>
      <c r="G22" s="102"/>
      <c r="H22" s="102"/>
      <c r="I22" s="102"/>
      <c r="J22" s="109"/>
      <c r="K22" s="109"/>
      <c r="L22" s="109"/>
      <c r="M22" s="109"/>
      <c r="N22" s="109"/>
      <c r="O22" s="109"/>
      <c r="P22" s="120"/>
      <c r="Q22" s="120"/>
      <c r="Y22" s="156"/>
    </row>
    <row r="23" spans="2:25" ht="20.149999999999999" customHeight="1" x14ac:dyDescent="0.2">
      <c r="B23" s="151"/>
      <c r="C23" s="148"/>
      <c r="D23" s="104" t="s">
        <v>5931</v>
      </c>
      <c r="E23" s="103" t="s">
        <v>5932</v>
      </c>
      <c r="G23" s="102"/>
      <c r="H23" s="102"/>
      <c r="I23" s="102"/>
      <c r="J23" s="109"/>
      <c r="K23" s="109"/>
      <c r="L23" s="109"/>
      <c r="M23" s="109"/>
      <c r="N23" s="109"/>
      <c r="O23" s="109"/>
      <c r="P23" s="120"/>
      <c r="Q23" s="120"/>
      <c r="Y23" s="156"/>
    </row>
    <row r="24" spans="2:25" ht="8.5" customHeight="1" x14ac:dyDescent="0.2">
      <c r="B24" s="151"/>
      <c r="C24" s="104"/>
      <c r="D24" s="104"/>
      <c r="E24" s="103"/>
      <c r="G24" s="102"/>
      <c r="H24" s="102"/>
      <c r="I24" s="102"/>
      <c r="J24" s="109"/>
      <c r="K24" s="109"/>
      <c r="L24" s="109"/>
      <c r="M24" s="109"/>
      <c r="N24" s="109"/>
      <c r="O24" s="109"/>
      <c r="P24" s="120"/>
      <c r="Q24" s="120"/>
      <c r="Y24" s="156"/>
    </row>
    <row r="25" spans="2:25" ht="20.149999999999999" customHeight="1" x14ac:dyDescent="0.2">
      <c r="B25" s="151"/>
      <c r="C25" s="148"/>
      <c r="D25" s="104" t="s">
        <v>5933</v>
      </c>
      <c r="E25" s="103" t="s">
        <v>5971</v>
      </c>
      <c r="G25" s="102"/>
      <c r="H25" s="102"/>
      <c r="I25" s="102"/>
      <c r="J25" s="109"/>
      <c r="K25" s="109"/>
      <c r="L25" s="109"/>
      <c r="M25" s="109"/>
      <c r="N25" s="109"/>
      <c r="O25" s="109"/>
      <c r="P25" s="120"/>
      <c r="Q25" s="120"/>
      <c r="Y25" s="156"/>
    </row>
    <row r="26" spans="2:25" ht="8.5" customHeight="1" x14ac:dyDescent="0.2">
      <c r="B26" s="151"/>
      <c r="C26" s="104"/>
      <c r="D26" s="104"/>
      <c r="E26" s="103"/>
      <c r="G26" s="102"/>
      <c r="H26" s="102"/>
      <c r="I26" s="102"/>
      <c r="J26" s="109"/>
      <c r="K26" s="109"/>
      <c r="L26" s="109"/>
      <c r="M26" s="109"/>
      <c r="N26" s="109"/>
      <c r="O26" s="109"/>
      <c r="P26" s="120"/>
      <c r="Q26" s="120"/>
      <c r="Y26" s="156"/>
    </row>
    <row r="27" spans="2:25" ht="20.149999999999999" customHeight="1" x14ac:dyDescent="0.2">
      <c r="B27" s="151"/>
      <c r="C27" s="148"/>
      <c r="D27" s="104" t="s">
        <v>5935</v>
      </c>
      <c r="E27" s="103" t="s">
        <v>5934</v>
      </c>
      <c r="G27" s="102"/>
      <c r="H27" s="102"/>
      <c r="I27" s="102"/>
      <c r="J27" s="109"/>
      <c r="K27" s="109"/>
      <c r="L27" s="109"/>
      <c r="M27" s="109"/>
      <c r="N27" s="109"/>
      <c r="O27" s="109"/>
      <c r="P27" s="120"/>
      <c r="Q27" s="120"/>
      <c r="Y27" s="156"/>
    </row>
    <row r="28" spans="2:25" ht="8.5" customHeight="1" x14ac:dyDescent="0.2">
      <c r="B28" s="151"/>
      <c r="C28" s="104"/>
      <c r="D28" s="104"/>
      <c r="E28" s="103"/>
      <c r="G28" s="102"/>
      <c r="H28" s="102"/>
      <c r="I28" s="102"/>
      <c r="J28" s="109"/>
      <c r="K28" s="109"/>
      <c r="L28" s="109"/>
      <c r="M28" s="109"/>
      <c r="N28" s="109"/>
      <c r="O28" s="109"/>
      <c r="P28" s="120"/>
      <c r="Q28" s="120"/>
      <c r="Y28" s="156"/>
    </row>
    <row r="29" spans="2:25" ht="20.149999999999999" customHeight="1" x14ac:dyDescent="0.2">
      <c r="B29" s="151"/>
      <c r="C29" s="148"/>
      <c r="D29" s="104" t="s">
        <v>5936</v>
      </c>
      <c r="E29" s="103" t="s">
        <v>5937</v>
      </c>
      <c r="G29" s="102"/>
      <c r="H29" s="102"/>
      <c r="I29" s="102"/>
      <c r="J29" s="109"/>
      <c r="K29" s="109"/>
      <c r="L29" s="109"/>
      <c r="M29" s="109"/>
      <c r="N29" s="109"/>
      <c r="O29" s="109"/>
      <c r="P29" s="120"/>
      <c r="Q29" s="120"/>
      <c r="Y29" s="156"/>
    </row>
    <row r="30" spans="2:25" ht="8.5" customHeight="1" x14ac:dyDescent="0.2">
      <c r="B30" s="151"/>
      <c r="C30" s="104"/>
      <c r="D30" s="104"/>
      <c r="E30" s="103"/>
      <c r="G30" s="102"/>
      <c r="H30" s="102"/>
      <c r="I30" s="102"/>
      <c r="J30" s="109"/>
      <c r="K30" s="109"/>
      <c r="L30" s="109"/>
      <c r="M30" s="109"/>
      <c r="N30" s="109"/>
      <c r="O30" s="109"/>
      <c r="P30" s="120"/>
      <c r="Q30" s="120"/>
      <c r="Y30" s="156"/>
    </row>
    <row r="31" spans="2:25" ht="20.149999999999999" customHeight="1" x14ac:dyDescent="0.2">
      <c r="B31" s="151"/>
      <c r="C31" s="148"/>
      <c r="D31" s="104" t="s">
        <v>5938</v>
      </c>
      <c r="E31" s="103" t="s">
        <v>5939</v>
      </c>
      <c r="G31" s="102"/>
      <c r="H31" s="102"/>
      <c r="I31" s="103"/>
      <c r="J31" s="109"/>
      <c r="K31" s="109"/>
      <c r="L31" s="109"/>
      <c r="M31" s="109"/>
      <c r="N31" s="109"/>
      <c r="O31" s="109"/>
      <c r="P31" s="120"/>
      <c r="Q31" s="120"/>
      <c r="Y31" s="156"/>
    </row>
    <row r="32" spans="2:25" ht="8.5" customHeight="1" x14ac:dyDescent="0.2">
      <c r="B32" s="151"/>
      <c r="C32" s="104"/>
      <c r="D32" s="104"/>
      <c r="E32" s="103"/>
      <c r="G32" s="102"/>
      <c r="H32" s="102"/>
      <c r="I32" s="103"/>
      <c r="J32" s="109"/>
      <c r="K32" s="109"/>
      <c r="L32" s="109"/>
      <c r="M32" s="109"/>
      <c r="N32" s="109"/>
      <c r="O32" s="109"/>
      <c r="P32" s="120"/>
      <c r="Q32" s="120"/>
      <c r="Y32" s="156"/>
    </row>
    <row r="33" spans="2:25" ht="20.149999999999999" customHeight="1" x14ac:dyDescent="0.2">
      <c r="B33" s="151"/>
      <c r="C33" s="148"/>
      <c r="D33" s="104" t="s">
        <v>5940</v>
      </c>
      <c r="E33" s="103" t="s">
        <v>5941</v>
      </c>
      <c r="G33" s="102"/>
      <c r="H33" s="102"/>
      <c r="I33" s="103"/>
      <c r="J33" s="109"/>
      <c r="K33" s="109"/>
      <c r="L33" s="109"/>
      <c r="M33" s="109"/>
      <c r="N33" s="109"/>
      <c r="O33" s="109"/>
      <c r="P33" s="120"/>
      <c r="Q33" s="120"/>
      <c r="Y33" s="156"/>
    </row>
    <row r="34" spans="2:25" ht="20.149999999999999" customHeight="1" x14ac:dyDescent="0.2">
      <c r="B34" s="151"/>
      <c r="C34" s="104"/>
      <c r="E34" s="101" t="s">
        <v>5947</v>
      </c>
      <c r="G34" s="102"/>
      <c r="I34" s="103"/>
      <c r="J34" s="109"/>
      <c r="K34" s="109"/>
      <c r="L34" s="109"/>
      <c r="M34" s="109"/>
      <c r="N34" s="109"/>
      <c r="O34" s="109"/>
      <c r="P34" s="120"/>
      <c r="Q34" s="120"/>
      <c r="Y34" s="156"/>
    </row>
    <row r="35" spans="2:25" ht="8.5" customHeight="1" x14ac:dyDescent="0.2">
      <c r="B35" s="151"/>
      <c r="C35" s="104"/>
      <c r="E35" s="101"/>
      <c r="G35" s="102"/>
      <c r="I35" s="103"/>
      <c r="J35" s="109"/>
      <c r="K35" s="109"/>
      <c r="L35" s="109"/>
      <c r="M35" s="109"/>
      <c r="N35" s="109"/>
      <c r="O35" s="109"/>
      <c r="P35" s="120"/>
      <c r="Q35" s="120"/>
      <c r="Y35" s="156"/>
    </row>
    <row r="36" spans="2:25" ht="20.149999999999999" customHeight="1" x14ac:dyDescent="0.2">
      <c r="B36" s="151"/>
      <c r="C36" s="148"/>
      <c r="D36" s="111" t="s">
        <v>5944</v>
      </c>
      <c r="E36" s="103" t="s">
        <v>5969</v>
      </c>
      <c r="G36" s="102"/>
      <c r="H36" s="103"/>
      <c r="I36" s="103"/>
      <c r="J36" s="109"/>
      <c r="K36" s="109"/>
      <c r="L36" s="109"/>
      <c r="M36" s="109"/>
      <c r="N36" s="109"/>
      <c r="O36" s="109"/>
      <c r="P36" s="120"/>
      <c r="Q36" s="120"/>
      <c r="Y36" s="156"/>
    </row>
    <row r="37" spans="2:25" ht="8.5" customHeight="1" x14ac:dyDescent="0.2">
      <c r="B37" s="151"/>
      <c r="C37" s="104"/>
      <c r="D37" s="111"/>
      <c r="E37" s="103"/>
      <c r="G37" s="102"/>
      <c r="H37" s="103"/>
      <c r="I37" s="103"/>
      <c r="J37" s="109"/>
      <c r="K37" s="109"/>
      <c r="L37" s="109"/>
      <c r="M37" s="109"/>
      <c r="N37" s="109"/>
      <c r="O37" s="109"/>
      <c r="P37" s="120"/>
      <c r="Q37" s="120"/>
      <c r="Y37" s="156"/>
    </row>
    <row r="38" spans="2:25" ht="20.149999999999999" customHeight="1" x14ac:dyDescent="0.2">
      <c r="B38" s="151"/>
      <c r="C38" s="148"/>
      <c r="D38" s="104" t="s">
        <v>5942</v>
      </c>
      <c r="E38" s="103" t="s">
        <v>5970</v>
      </c>
      <c r="G38" s="102"/>
      <c r="H38" s="103"/>
      <c r="I38" s="103"/>
      <c r="J38" s="109"/>
      <c r="K38" s="109"/>
      <c r="L38" s="109"/>
      <c r="M38" s="109"/>
      <c r="N38" s="109"/>
      <c r="O38" s="109"/>
      <c r="P38" s="120"/>
      <c r="Q38" s="120"/>
      <c r="Y38" s="156"/>
    </row>
    <row r="39" spans="2:25" ht="8.5" customHeight="1" x14ac:dyDescent="0.2">
      <c r="B39" s="151"/>
      <c r="C39" s="104"/>
      <c r="D39" s="104"/>
      <c r="E39" s="103"/>
      <c r="G39" s="102"/>
      <c r="H39" s="103"/>
      <c r="I39" s="103"/>
      <c r="J39" s="109"/>
      <c r="K39" s="109"/>
      <c r="L39" s="109"/>
      <c r="M39" s="109"/>
      <c r="N39" s="109"/>
      <c r="O39" s="109"/>
      <c r="P39" s="120"/>
      <c r="Q39" s="120"/>
      <c r="Y39" s="156"/>
    </row>
    <row r="40" spans="2:25" ht="20.149999999999999" customHeight="1" x14ac:dyDescent="0.2">
      <c r="B40" s="151"/>
      <c r="C40" s="149"/>
      <c r="D40" s="104" t="s">
        <v>5943</v>
      </c>
      <c r="E40" s="44" t="s">
        <v>5949</v>
      </c>
      <c r="G40" s="102"/>
      <c r="H40" s="103"/>
      <c r="I40" s="103"/>
      <c r="J40" s="109"/>
      <c r="K40" s="109"/>
      <c r="L40" s="109"/>
      <c r="M40" s="109"/>
      <c r="N40" s="109"/>
      <c r="O40" s="109"/>
      <c r="P40" s="110"/>
      <c r="Q40" s="110"/>
      <c r="R40" s="121"/>
      <c r="S40" s="43"/>
      <c r="Y40" s="156"/>
    </row>
    <row r="41" spans="2:25" ht="8.5" customHeight="1" x14ac:dyDescent="0.2">
      <c r="B41" s="151"/>
      <c r="C41" s="103"/>
      <c r="D41" s="104"/>
      <c r="G41" s="102"/>
      <c r="H41" s="103"/>
      <c r="I41" s="103"/>
      <c r="J41" s="109"/>
      <c r="K41" s="109"/>
      <c r="L41" s="109"/>
      <c r="M41" s="109"/>
      <c r="N41" s="109"/>
      <c r="O41" s="109"/>
      <c r="P41" s="110"/>
      <c r="Q41" s="110"/>
      <c r="R41" s="121"/>
      <c r="S41" s="43"/>
      <c r="Y41" s="156"/>
    </row>
    <row r="42" spans="2:25" ht="20.149999999999999" customHeight="1" x14ac:dyDescent="0.2">
      <c r="B42" s="151"/>
      <c r="C42" s="149"/>
      <c r="D42" s="104" t="s">
        <v>5977</v>
      </c>
      <c r="E42" s="44" t="s">
        <v>5978</v>
      </c>
      <c r="G42" s="102"/>
      <c r="H42" s="103"/>
      <c r="I42" s="103"/>
      <c r="J42" s="109"/>
      <c r="K42" s="109"/>
      <c r="L42" s="109"/>
      <c r="M42" s="109"/>
      <c r="N42" s="109"/>
      <c r="O42" s="109"/>
      <c r="P42" s="110"/>
      <c r="Q42" s="110"/>
      <c r="R42" s="121"/>
      <c r="S42" s="43"/>
      <c r="Y42" s="156"/>
    </row>
    <row r="43" spans="2:25" ht="20.149999999999999" customHeight="1" x14ac:dyDescent="0.2">
      <c r="B43" s="154"/>
      <c r="C43" s="51"/>
      <c r="D43" s="51"/>
      <c r="E43" s="51"/>
      <c r="F43" s="51"/>
      <c r="G43" s="51"/>
      <c r="H43" s="130"/>
      <c r="I43" s="131"/>
      <c r="J43" s="131"/>
      <c r="K43" s="131"/>
      <c r="L43" s="131"/>
      <c r="M43" s="132"/>
      <c r="N43" s="131"/>
      <c r="O43" s="131"/>
      <c r="P43" s="131"/>
      <c r="Q43" s="131"/>
      <c r="R43" s="131"/>
      <c r="S43" s="131"/>
      <c r="T43" s="133"/>
      <c r="U43" s="133"/>
      <c r="V43" s="131"/>
      <c r="W43" s="51"/>
      <c r="X43" s="51"/>
      <c r="Y43" s="158"/>
    </row>
    <row r="44" spans="2:25" ht="25.15" customHeight="1" x14ac:dyDescent="0.2">
      <c r="H44" s="119"/>
      <c r="I44" s="109"/>
      <c r="L44" s="109"/>
      <c r="M44" s="109"/>
      <c r="R44" s="110"/>
      <c r="S44" s="110"/>
      <c r="T44" s="110"/>
      <c r="U44" s="110"/>
      <c r="V44" s="109"/>
    </row>
    <row r="45" spans="2:25" ht="15" customHeight="1" x14ac:dyDescent="0.2">
      <c r="H45" s="185"/>
      <c r="M45" s="44" t="s">
        <v>5974</v>
      </c>
      <c r="R45" s="173"/>
      <c r="S45" s="173"/>
      <c r="T45" s="173"/>
      <c r="U45" s="173"/>
    </row>
    <row r="46" spans="2:25" ht="10.15" customHeight="1" x14ac:dyDescent="0.2">
      <c r="M46" s="175"/>
      <c r="N46" s="176"/>
      <c r="O46" s="176"/>
      <c r="P46" s="176"/>
      <c r="Q46" s="176"/>
      <c r="R46" s="177"/>
      <c r="S46" s="177"/>
      <c r="T46" s="176"/>
      <c r="U46" s="177"/>
      <c r="V46" s="176"/>
      <c r="W46" s="176"/>
      <c r="X46" s="176"/>
      <c r="Y46" s="178"/>
    </row>
    <row r="47" spans="2:25" ht="15" customHeight="1" x14ac:dyDescent="0.2">
      <c r="M47" s="184" t="s">
        <v>5972</v>
      </c>
      <c r="N47" s="180" t="str">
        <f>IF(OR('19．入力変換'!D19="",'19．入力変換'!D22=""),"",ASC('19．入力変換'!D19)&amp;"-"&amp;ASC('19．入力変換'!D22))</f>
        <v/>
      </c>
      <c r="O47" s="179"/>
      <c r="P47" s="112"/>
      <c r="Q47" s="112"/>
      <c r="R47" s="112"/>
      <c r="S47" s="112"/>
      <c r="T47" s="112"/>
      <c r="U47" s="112"/>
      <c r="V47" s="112"/>
      <c r="W47" s="112"/>
      <c r="X47" s="112"/>
      <c r="Y47" s="186"/>
    </row>
    <row r="48" spans="2:25" ht="15" customHeight="1" x14ac:dyDescent="0.2">
      <c r="E48" s="172"/>
      <c r="F48" s="172"/>
      <c r="G48" s="172"/>
      <c r="L48" s="172"/>
      <c r="M48" s="174"/>
      <c r="N48" s="426" t="str">
        <f>'１．入力画面'!E11&amp;'１．入力画面'!E12&amp;DBCS('19．入力変換'!E31)</f>
        <v/>
      </c>
      <c r="O48" s="426"/>
      <c r="P48" s="426"/>
      <c r="Q48" s="426"/>
      <c r="R48" s="426"/>
      <c r="S48" s="426"/>
      <c r="T48" s="426"/>
      <c r="U48" s="426"/>
      <c r="V48" s="426"/>
      <c r="W48" s="426"/>
      <c r="X48" s="426"/>
      <c r="Y48" s="427"/>
    </row>
    <row r="49" spans="4:25" ht="15" customHeight="1" x14ac:dyDescent="0.2">
      <c r="D49" s="172"/>
      <c r="E49" s="172"/>
      <c r="F49" s="172"/>
      <c r="G49" s="172"/>
      <c r="H49" s="172"/>
      <c r="K49" s="172"/>
      <c r="L49" s="172"/>
      <c r="M49" s="182"/>
      <c r="N49" s="426"/>
      <c r="O49" s="426"/>
      <c r="P49" s="426"/>
      <c r="Q49" s="426"/>
      <c r="R49" s="426"/>
      <c r="S49" s="426"/>
      <c r="T49" s="426"/>
      <c r="U49" s="426"/>
      <c r="V49" s="426"/>
      <c r="W49" s="426"/>
      <c r="X49" s="426"/>
      <c r="Y49" s="427"/>
    </row>
    <row r="50" spans="4:25" ht="10.15" customHeight="1" x14ac:dyDescent="0.2">
      <c r="M50" s="174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  <c r="Y50" s="187"/>
    </row>
    <row r="51" spans="4:25" ht="20.149999999999999" customHeight="1" x14ac:dyDescent="0.2">
      <c r="M51" s="183"/>
      <c r="N51" s="424" t="str">
        <f>DBCS('19．入力変換'!E10)</f>
        <v/>
      </c>
      <c r="O51" s="424"/>
      <c r="P51" s="424"/>
      <c r="Q51" s="424"/>
      <c r="R51" s="424"/>
      <c r="S51" s="424"/>
      <c r="T51" s="424"/>
      <c r="U51" s="424"/>
      <c r="V51" s="424"/>
      <c r="W51" s="424"/>
      <c r="X51" s="424"/>
      <c r="Y51" s="425"/>
    </row>
  </sheetData>
  <mergeCells count="3">
    <mergeCell ref="N51:Y51"/>
    <mergeCell ref="N48:Y49"/>
    <mergeCell ref="P14:R14"/>
  </mergeCells>
  <phoneticPr fontId="5"/>
  <conditionalFormatting sqref="S14 P15:S15">
    <cfRule type="expression" dxfId="0" priority="10">
      <formula>#REF!="簡易書留"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N48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524C6-2020-4D20-A2B1-FFAD80567DA1}">
  <sheetPr>
    <tabColor theme="2"/>
  </sheetPr>
  <dimension ref="A1:DX63"/>
  <sheetViews>
    <sheetView view="pageBreakPreview" zoomScaleNormal="100" zoomScaleSheetLayoutView="100" zoomScalePageLayoutView="250" workbookViewId="0">
      <selection activeCell="A27" sqref="A27:DX34"/>
    </sheetView>
  </sheetViews>
  <sheetFormatPr defaultColWidth="0.453125" defaultRowHeight="3" customHeight="1" x14ac:dyDescent="0.2"/>
  <cols>
    <col min="1" max="16384" width="0.453125" style="38"/>
  </cols>
  <sheetData>
    <row r="1" spans="1:128" ht="3" customHeight="1" x14ac:dyDescent="0.2">
      <c r="AZ1" s="188"/>
      <c r="BA1" s="188"/>
      <c r="BC1" s="431" t="s">
        <v>5975</v>
      </c>
      <c r="BD1" s="431"/>
      <c r="BE1" s="431"/>
      <c r="BF1" s="431"/>
      <c r="BG1" s="431"/>
      <c r="BH1" s="431"/>
      <c r="BI1" s="431"/>
      <c r="BJ1" s="431"/>
      <c r="BK1" s="431"/>
      <c r="BL1" s="431"/>
      <c r="BM1" s="431"/>
      <c r="BN1" s="431"/>
      <c r="BO1" s="431"/>
      <c r="BP1" s="431"/>
      <c r="BQ1" s="431"/>
      <c r="BR1" s="431"/>
      <c r="BS1" s="431"/>
      <c r="BT1" s="431"/>
      <c r="BU1" s="431"/>
      <c r="BV1" s="431"/>
    </row>
    <row r="2" spans="1:128" ht="3" customHeight="1" x14ac:dyDescent="0.2">
      <c r="AY2" s="188"/>
      <c r="AZ2" s="188"/>
      <c r="BA2" s="188"/>
      <c r="BB2" s="188"/>
      <c r="BC2" s="431"/>
      <c r="BD2" s="431"/>
      <c r="BE2" s="431"/>
      <c r="BF2" s="431"/>
      <c r="BG2" s="431"/>
      <c r="BH2" s="431"/>
      <c r="BI2" s="431"/>
      <c r="BJ2" s="431"/>
      <c r="BK2" s="431"/>
      <c r="BL2" s="431"/>
      <c r="BM2" s="431"/>
      <c r="BN2" s="431"/>
      <c r="BO2" s="431"/>
      <c r="BP2" s="431"/>
      <c r="BQ2" s="431"/>
      <c r="BR2" s="431"/>
      <c r="BS2" s="431"/>
      <c r="BT2" s="431"/>
      <c r="BU2" s="431"/>
      <c r="BV2" s="431"/>
    </row>
    <row r="3" spans="1:128" ht="3" customHeight="1" x14ac:dyDescent="0.2">
      <c r="AY3" s="188"/>
      <c r="AZ3" s="188"/>
      <c r="BA3" s="188"/>
      <c r="BB3" s="188"/>
      <c r="BC3" s="431"/>
      <c r="BD3" s="431"/>
      <c r="BE3" s="431"/>
      <c r="BF3" s="431"/>
      <c r="BG3" s="431"/>
      <c r="BH3" s="431"/>
      <c r="BI3" s="431"/>
      <c r="BJ3" s="431"/>
      <c r="BK3" s="431"/>
      <c r="BL3" s="431"/>
      <c r="BM3" s="431"/>
      <c r="BN3" s="431"/>
      <c r="BO3" s="431"/>
      <c r="BP3" s="431"/>
      <c r="BQ3" s="431"/>
      <c r="BR3" s="431"/>
      <c r="BS3" s="431"/>
      <c r="BT3" s="431"/>
      <c r="BU3" s="431"/>
      <c r="BV3" s="431"/>
    </row>
    <row r="4" spans="1:128" ht="3" customHeight="1" x14ac:dyDescent="0.2">
      <c r="AY4" s="188"/>
      <c r="AZ4" s="188"/>
      <c r="BA4" s="188"/>
      <c r="BB4" s="188"/>
      <c r="BC4" s="431"/>
      <c r="BD4" s="431"/>
      <c r="BE4" s="431"/>
      <c r="BF4" s="431"/>
      <c r="BG4" s="431"/>
      <c r="BH4" s="431"/>
      <c r="BI4" s="431"/>
      <c r="BJ4" s="431"/>
      <c r="BK4" s="431"/>
      <c r="BL4" s="431"/>
      <c r="BM4" s="431"/>
      <c r="BN4" s="431"/>
      <c r="BO4" s="431"/>
      <c r="BP4" s="431"/>
      <c r="BQ4" s="431"/>
      <c r="BR4" s="431"/>
      <c r="BS4" s="431"/>
      <c r="BT4" s="431"/>
      <c r="BU4" s="431"/>
      <c r="BV4" s="431"/>
    </row>
    <row r="5" spans="1:128" ht="3" customHeight="1" x14ac:dyDescent="0.2"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8"/>
      <c r="BL5" s="188"/>
      <c r="BM5" s="188"/>
      <c r="BN5" s="188"/>
      <c r="BO5" s="188"/>
      <c r="BP5" s="188"/>
      <c r="BQ5" s="188"/>
      <c r="BR5" s="188"/>
    </row>
    <row r="6" spans="1:128" ht="3" customHeight="1" x14ac:dyDescent="0.2">
      <c r="AY6" s="188"/>
      <c r="AZ6" s="188"/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8"/>
      <c r="BN6" s="188"/>
      <c r="BO6" s="188"/>
      <c r="BP6" s="188"/>
      <c r="BQ6" s="188"/>
      <c r="BR6" s="188"/>
    </row>
    <row r="7" spans="1:128" ht="3" customHeight="1" x14ac:dyDescent="0.2">
      <c r="A7" s="161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1"/>
      <c r="DJ7" s="161"/>
      <c r="DK7" s="161"/>
      <c r="DL7" s="161"/>
      <c r="DM7" s="161"/>
      <c r="DN7" s="161"/>
      <c r="DO7" s="161"/>
      <c r="DP7" s="161"/>
      <c r="DQ7" s="161"/>
      <c r="DR7" s="161"/>
      <c r="DS7" s="161"/>
      <c r="DT7" s="161"/>
      <c r="DU7" s="161"/>
      <c r="DV7" s="161"/>
      <c r="DW7" s="161"/>
      <c r="DX7" s="161"/>
    </row>
    <row r="8" spans="1:128" ht="3" customHeight="1" x14ac:dyDescent="0.2">
      <c r="A8" s="161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1"/>
      <c r="CS8" s="161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1"/>
      <c r="DK8" s="161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DW8" s="161"/>
      <c r="DX8" s="161"/>
    </row>
    <row r="9" spans="1:128" ht="3" customHeight="1" x14ac:dyDescent="0.2">
      <c r="A9" s="161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1"/>
      <c r="CS9" s="161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1"/>
      <c r="DK9" s="161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DW9" s="161"/>
      <c r="DX9" s="161"/>
    </row>
    <row r="10" spans="1:128" ht="3" customHeight="1" x14ac:dyDescent="0.2">
      <c r="A10" s="161"/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1"/>
      <c r="CA10" s="161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1"/>
      <c r="CS10" s="161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1"/>
      <c r="DK10" s="161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DW10" s="161"/>
      <c r="DX10" s="161"/>
    </row>
    <row r="11" spans="1:128" ht="3" customHeight="1" x14ac:dyDescent="0.2">
      <c r="A11" s="161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1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</row>
    <row r="12" spans="1:128" ht="3" customHeight="1" x14ac:dyDescent="0.2">
      <c r="A12" s="161"/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  <c r="BI12" s="161"/>
      <c r="BJ12" s="161"/>
      <c r="BK12" s="161"/>
      <c r="BL12" s="161"/>
      <c r="BM12" s="161"/>
      <c r="BN12" s="161"/>
      <c r="BO12" s="161"/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1"/>
      <c r="CB12" s="161"/>
      <c r="CC12" s="161"/>
      <c r="CD12" s="161"/>
      <c r="CE12" s="161"/>
      <c r="CF12" s="161"/>
      <c r="CG12" s="161"/>
      <c r="CH12" s="161"/>
      <c r="CI12" s="161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</row>
    <row r="13" spans="1:128" ht="3" customHeight="1" x14ac:dyDescent="0.2">
      <c r="A13" s="161"/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  <c r="CO13" s="161"/>
      <c r="CP13" s="161"/>
      <c r="CQ13" s="161"/>
      <c r="CR13" s="161"/>
      <c r="CS13" s="161"/>
      <c r="CT13" s="161"/>
      <c r="CU13" s="161"/>
      <c r="CV13" s="161"/>
      <c r="CW13" s="161"/>
      <c r="CX13" s="161"/>
      <c r="CY13" s="161"/>
      <c r="CZ13" s="161"/>
      <c r="DA13" s="161"/>
      <c r="DB13" s="161"/>
      <c r="DC13" s="161"/>
      <c r="DD13" s="161"/>
      <c r="DE13" s="161"/>
      <c r="DF13" s="161"/>
      <c r="DG13" s="161"/>
      <c r="DH13" s="161"/>
      <c r="DI13" s="161"/>
      <c r="DJ13" s="161"/>
      <c r="DK13" s="161"/>
      <c r="DL13" s="161"/>
      <c r="DM13" s="161"/>
      <c r="DN13" s="161"/>
      <c r="DO13" s="161"/>
      <c r="DP13" s="161"/>
      <c r="DQ13" s="161"/>
      <c r="DR13" s="161"/>
      <c r="DS13" s="161"/>
      <c r="DT13" s="161"/>
      <c r="DU13" s="161"/>
      <c r="DV13" s="161"/>
      <c r="DW13" s="161"/>
      <c r="DX13" s="161"/>
    </row>
    <row r="14" spans="1:128" ht="3" customHeight="1" x14ac:dyDescent="0.2">
      <c r="A14" s="161"/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1"/>
      <c r="CK14" s="161"/>
      <c r="CL14" s="161"/>
      <c r="CM14" s="161"/>
      <c r="CN14" s="161"/>
      <c r="CO14" s="161"/>
      <c r="CP14" s="161"/>
      <c r="CQ14" s="161"/>
      <c r="CR14" s="161"/>
      <c r="CS14" s="161"/>
      <c r="CT14" s="161"/>
      <c r="CU14" s="161"/>
      <c r="CV14" s="161"/>
      <c r="CW14" s="161"/>
      <c r="CX14" s="161"/>
      <c r="CY14" s="161"/>
      <c r="CZ14" s="161"/>
      <c r="DA14" s="161"/>
      <c r="DB14" s="161"/>
      <c r="DC14" s="161"/>
      <c r="DD14" s="161"/>
      <c r="DE14" s="161"/>
      <c r="DF14" s="161"/>
      <c r="DG14" s="161"/>
      <c r="DH14" s="161"/>
      <c r="DI14" s="161"/>
      <c r="DJ14" s="161"/>
      <c r="DK14" s="161"/>
      <c r="DL14" s="161"/>
      <c r="DM14" s="161"/>
      <c r="DN14" s="161"/>
      <c r="DO14" s="161"/>
      <c r="DP14" s="161"/>
      <c r="DQ14" s="161"/>
      <c r="DR14" s="161"/>
      <c r="DS14" s="161"/>
      <c r="DT14" s="161"/>
      <c r="DU14" s="161"/>
      <c r="DV14" s="161"/>
      <c r="DW14" s="161"/>
      <c r="DX14" s="161"/>
    </row>
    <row r="15" spans="1:128" ht="3" customHeight="1" x14ac:dyDescent="0.2">
      <c r="A15" s="161"/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  <c r="CO15" s="161"/>
      <c r="CP15" s="161"/>
      <c r="CQ15" s="161"/>
      <c r="CR15" s="161"/>
      <c r="CS15" s="161"/>
      <c r="CT15" s="161"/>
      <c r="CU15" s="161"/>
      <c r="CV15" s="161"/>
      <c r="CW15" s="161"/>
      <c r="CX15" s="161"/>
      <c r="CY15" s="161"/>
      <c r="CZ15" s="161"/>
      <c r="DA15" s="161"/>
      <c r="DB15" s="161"/>
      <c r="DC15" s="161"/>
      <c r="DD15" s="161"/>
      <c r="DE15" s="161"/>
      <c r="DF15" s="161"/>
      <c r="DG15" s="161"/>
      <c r="DH15" s="161"/>
      <c r="DI15" s="161"/>
      <c r="DJ15" s="161"/>
      <c r="DK15" s="161"/>
      <c r="DL15" s="161"/>
      <c r="DM15" s="161"/>
      <c r="DN15" s="161"/>
      <c r="DO15" s="161"/>
      <c r="DP15" s="161"/>
      <c r="DQ15" s="161"/>
      <c r="DR15" s="161"/>
      <c r="DS15" s="161"/>
      <c r="DT15" s="161"/>
      <c r="DU15" s="161"/>
      <c r="DV15" s="161"/>
      <c r="DW15" s="161"/>
      <c r="DX15" s="161"/>
    </row>
    <row r="16" spans="1:128" ht="3" customHeight="1" x14ac:dyDescent="0.2">
      <c r="A16" s="161"/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1"/>
      <c r="DN16" s="161"/>
      <c r="DO16" s="161"/>
      <c r="DP16" s="161"/>
      <c r="DQ16" s="161"/>
      <c r="DR16" s="161"/>
      <c r="DS16" s="161"/>
      <c r="DT16" s="161"/>
      <c r="DU16" s="161"/>
      <c r="DV16" s="161"/>
      <c r="DW16" s="161"/>
      <c r="DX16" s="161"/>
    </row>
    <row r="17" spans="1:128" ht="3" customHeight="1" x14ac:dyDescent="0.2">
      <c r="A17" s="191"/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2"/>
      <c r="AK17" s="192"/>
      <c r="AL17" s="192"/>
      <c r="AM17" s="192"/>
      <c r="AN17" s="192"/>
      <c r="AO17" s="192"/>
      <c r="AP17" s="192"/>
      <c r="AQ17" s="192"/>
      <c r="AR17" s="192"/>
      <c r="AS17" s="192"/>
      <c r="AT17" s="192"/>
      <c r="AU17" s="192"/>
      <c r="AV17" s="192"/>
      <c r="AW17" s="192"/>
      <c r="AX17" s="192"/>
      <c r="AY17" s="192"/>
      <c r="AZ17" s="192"/>
      <c r="BA17" s="192"/>
      <c r="BB17" s="192"/>
      <c r="BC17" s="192"/>
      <c r="BD17" s="192"/>
      <c r="BE17" s="192"/>
      <c r="BF17" s="192"/>
      <c r="BG17" s="192"/>
      <c r="BH17" s="192"/>
      <c r="BI17" s="192"/>
      <c r="BJ17" s="192"/>
      <c r="BK17" s="192"/>
      <c r="BL17" s="192"/>
      <c r="BM17" s="192"/>
      <c r="BN17" s="192"/>
      <c r="BO17" s="192"/>
      <c r="BP17" s="192"/>
      <c r="BQ17" s="192"/>
      <c r="BR17" s="192"/>
      <c r="BS17" s="192"/>
      <c r="BT17" s="192"/>
      <c r="BU17" s="192"/>
      <c r="BV17" s="192"/>
      <c r="BW17" s="192"/>
      <c r="BX17" s="192"/>
      <c r="BY17" s="192"/>
      <c r="BZ17" s="192"/>
      <c r="CA17" s="192"/>
      <c r="CB17" s="192"/>
      <c r="CC17" s="192"/>
      <c r="CD17" s="192"/>
      <c r="CE17" s="192"/>
      <c r="CF17" s="192"/>
      <c r="CG17" s="192"/>
      <c r="CH17" s="192"/>
      <c r="CI17" s="192"/>
      <c r="CJ17" s="192"/>
      <c r="CK17" s="192"/>
      <c r="CL17" s="192"/>
      <c r="CM17" s="192"/>
      <c r="CN17" s="192"/>
      <c r="CO17" s="192"/>
      <c r="CP17" s="192"/>
      <c r="CQ17" s="192"/>
      <c r="CR17" s="192"/>
      <c r="CS17" s="192"/>
      <c r="CT17" s="192"/>
      <c r="CU17" s="192"/>
      <c r="CV17" s="192"/>
      <c r="CW17" s="192"/>
      <c r="CX17" s="192"/>
      <c r="CY17" s="192"/>
      <c r="CZ17" s="192"/>
      <c r="DA17" s="192"/>
      <c r="DB17" s="192"/>
      <c r="DC17" s="192"/>
      <c r="DD17" s="192"/>
      <c r="DE17" s="192"/>
      <c r="DF17" s="192"/>
      <c r="DG17" s="192"/>
      <c r="DH17" s="192"/>
      <c r="DI17" s="192"/>
      <c r="DJ17" s="192"/>
      <c r="DK17" s="192"/>
      <c r="DL17" s="192"/>
      <c r="DM17" s="192"/>
      <c r="DN17" s="192"/>
      <c r="DO17" s="192"/>
      <c r="DP17" s="192"/>
      <c r="DQ17" s="192"/>
      <c r="DR17" s="192"/>
      <c r="DS17" s="192"/>
      <c r="DT17" s="192"/>
      <c r="DU17" s="192"/>
      <c r="DV17" s="192"/>
      <c r="DW17" s="192"/>
      <c r="DX17" s="193"/>
    </row>
    <row r="18" spans="1:128" ht="3" customHeight="1" x14ac:dyDescent="0.2">
      <c r="A18" s="194"/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  <c r="BP18" s="161"/>
      <c r="BQ18" s="161"/>
      <c r="BR18" s="161"/>
      <c r="BS18" s="161"/>
      <c r="BT18" s="161"/>
      <c r="BU18" s="161"/>
      <c r="BV18" s="161"/>
      <c r="BW18" s="161"/>
      <c r="BX18" s="161"/>
      <c r="BY18" s="161"/>
      <c r="BZ18" s="161"/>
      <c r="CA18" s="161"/>
      <c r="CB18" s="161"/>
      <c r="CC18" s="161"/>
      <c r="CD18" s="161"/>
      <c r="CE18" s="161"/>
      <c r="CF18" s="161"/>
      <c r="CG18" s="161"/>
      <c r="CH18" s="161"/>
      <c r="CI18" s="161"/>
      <c r="CJ18" s="161"/>
      <c r="CK18" s="161"/>
      <c r="CL18" s="161"/>
      <c r="CM18" s="161"/>
      <c r="CN18" s="161"/>
      <c r="CO18" s="161"/>
      <c r="CP18" s="161"/>
      <c r="CQ18" s="161"/>
      <c r="CR18" s="161"/>
      <c r="CS18" s="161"/>
      <c r="CT18" s="161"/>
      <c r="CU18" s="161"/>
      <c r="CV18" s="161"/>
      <c r="CW18" s="161"/>
      <c r="CX18" s="161"/>
      <c r="CY18" s="161"/>
      <c r="CZ18" s="161"/>
      <c r="DA18" s="161"/>
      <c r="DB18" s="161"/>
      <c r="DC18" s="161"/>
      <c r="DD18" s="161"/>
      <c r="DE18" s="161"/>
      <c r="DF18" s="161"/>
      <c r="DG18" s="161"/>
      <c r="DH18" s="161"/>
      <c r="DI18" s="161"/>
      <c r="DJ18" s="161"/>
      <c r="DK18" s="161"/>
      <c r="DL18" s="161"/>
      <c r="DM18" s="161"/>
      <c r="DN18" s="161"/>
      <c r="DO18" s="161"/>
      <c r="DP18" s="161"/>
      <c r="DQ18" s="161"/>
      <c r="DR18" s="161"/>
      <c r="DS18" s="161"/>
      <c r="DT18" s="161"/>
      <c r="DU18" s="161"/>
      <c r="DV18" s="161"/>
      <c r="DW18" s="161"/>
      <c r="DX18" s="195"/>
    </row>
    <row r="19" spans="1:128" ht="3" customHeight="1" x14ac:dyDescent="0.2">
      <c r="A19" s="194"/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1"/>
      <c r="CQ19" s="161"/>
      <c r="CR19" s="161"/>
      <c r="CS19" s="161"/>
      <c r="CT19" s="161"/>
      <c r="CU19" s="161"/>
      <c r="CV19" s="161"/>
      <c r="CW19" s="161"/>
      <c r="CX19" s="161"/>
      <c r="CY19" s="161"/>
      <c r="CZ19" s="161"/>
      <c r="DA19" s="161"/>
      <c r="DB19" s="161"/>
      <c r="DC19" s="161"/>
      <c r="DD19" s="161"/>
      <c r="DE19" s="161"/>
      <c r="DF19" s="161"/>
      <c r="DG19" s="161"/>
      <c r="DH19" s="161"/>
      <c r="DI19" s="161"/>
      <c r="DJ19" s="161"/>
      <c r="DK19" s="161"/>
      <c r="DL19" s="161"/>
      <c r="DM19" s="161"/>
      <c r="DN19" s="161"/>
      <c r="DO19" s="161"/>
      <c r="DP19" s="161"/>
      <c r="DQ19" s="161"/>
      <c r="DR19" s="161"/>
      <c r="DS19" s="161"/>
      <c r="DT19" s="161"/>
      <c r="DU19" s="161"/>
      <c r="DV19" s="161"/>
      <c r="DW19" s="161"/>
      <c r="DX19" s="195"/>
    </row>
    <row r="20" spans="1:128" ht="3" customHeight="1" x14ac:dyDescent="0.2">
      <c r="A20" s="194"/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1"/>
      <c r="DA20" s="161"/>
      <c r="DB20" s="161"/>
      <c r="DC20" s="161"/>
      <c r="DD20" s="161"/>
      <c r="DE20" s="161"/>
      <c r="DF20" s="161"/>
      <c r="DG20" s="161"/>
      <c r="DH20" s="161"/>
      <c r="DI20" s="161"/>
      <c r="DJ20" s="161"/>
      <c r="DK20" s="161"/>
      <c r="DL20" s="161"/>
      <c r="DM20" s="161"/>
      <c r="DN20" s="161"/>
      <c r="DO20" s="161"/>
      <c r="DP20" s="161"/>
      <c r="DQ20" s="161"/>
      <c r="DR20" s="161"/>
      <c r="DS20" s="161"/>
      <c r="DT20" s="161"/>
      <c r="DU20" s="161"/>
      <c r="DV20" s="161"/>
      <c r="DW20" s="161"/>
      <c r="DX20" s="195"/>
    </row>
    <row r="21" spans="1:128" ht="3" customHeight="1" x14ac:dyDescent="0.2">
      <c r="A21" s="194"/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95"/>
    </row>
    <row r="22" spans="1:128" ht="3" customHeight="1" x14ac:dyDescent="0.2">
      <c r="A22" s="194"/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  <c r="BJ22" s="161"/>
      <c r="BK22" s="161"/>
      <c r="BL22" s="161"/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 s="161"/>
      <c r="CI22" s="161"/>
      <c r="CJ22" s="161"/>
      <c r="CK22" s="161"/>
      <c r="CL22" s="161"/>
      <c r="CM22" s="161"/>
      <c r="CN22" s="161"/>
      <c r="CO22" s="161"/>
      <c r="CP22" s="161"/>
      <c r="CQ22" s="161"/>
      <c r="CR22" s="161"/>
      <c r="CS22" s="161"/>
      <c r="CT22" s="161"/>
      <c r="CU22" s="161"/>
      <c r="CV22" s="161"/>
      <c r="CW22" s="161"/>
      <c r="CX22" s="161"/>
      <c r="CY22" s="161"/>
      <c r="CZ22" s="161"/>
      <c r="DA22" s="161"/>
      <c r="DB22" s="161"/>
      <c r="DC22" s="161"/>
      <c r="DD22" s="161"/>
      <c r="DE22" s="161"/>
      <c r="DF22" s="161"/>
      <c r="DG22" s="161"/>
      <c r="DH22" s="161"/>
      <c r="DI22" s="161"/>
      <c r="DJ22" s="161"/>
      <c r="DK22" s="161"/>
      <c r="DL22" s="161"/>
      <c r="DM22" s="161"/>
      <c r="DN22" s="161"/>
      <c r="DO22" s="161"/>
      <c r="DP22" s="161"/>
      <c r="DQ22" s="161"/>
      <c r="DR22" s="161"/>
      <c r="DS22" s="161"/>
      <c r="DT22" s="161"/>
      <c r="DU22" s="161"/>
      <c r="DV22" s="161"/>
      <c r="DW22" s="161"/>
      <c r="DX22" s="195"/>
    </row>
    <row r="23" spans="1:128" ht="3" customHeight="1" x14ac:dyDescent="0.2">
      <c r="A23" s="194"/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  <c r="BI23" s="161"/>
      <c r="BJ23" s="161"/>
      <c r="BK23" s="161"/>
      <c r="BL23" s="161"/>
      <c r="BM23" s="161"/>
      <c r="BN23" s="161"/>
      <c r="BO23" s="161"/>
      <c r="BP23" s="161"/>
      <c r="BQ23" s="161"/>
      <c r="BR23" s="161"/>
      <c r="BS23" s="161"/>
      <c r="BT23" s="161"/>
      <c r="BU23" s="161"/>
      <c r="BV23" s="161"/>
      <c r="BW23" s="161"/>
      <c r="BX23" s="161"/>
      <c r="BY23" s="161"/>
      <c r="BZ23" s="161"/>
      <c r="CA23" s="161"/>
      <c r="CB23" s="161"/>
      <c r="CC23" s="161"/>
      <c r="CD23" s="161"/>
      <c r="CE23" s="161"/>
      <c r="CF23" s="161"/>
      <c r="CG23" s="161"/>
      <c r="CH23" s="161"/>
      <c r="CI23" s="161"/>
      <c r="CJ23" s="161"/>
      <c r="CK23" s="161"/>
      <c r="CL23" s="161"/>
      <c r="CM23" s="161"/>
      <c r="CN23" s="161"/>
      <c r="CO23" s="161"/>
      <c r="CP23" s="161"/>
      <c r="CQ23" s="161"/>
      <c r="CR23" s="161"/>
      <c r="CS23" s="161"/>
      <c r="CT23" s="161"/>
      <c r="CU23" s="161"/>
      <c r="CV23" s="161"/>
      <c r="CW23" s="161"/>
      <c r="CX23" s="161"/>
      <c r="CY23" s="161"/>
      <c r="CZ23" s="161"/>
      <c r="DA23" s="161"/>
      <c r="DB23" s="161"/>
      <c r="DC23" s="161"/>
      <c r="DD23" s="161"/>
      <c r="DE23" s="161"/>
      <c r="DF23" s="161"/>
      <c r="DG23" s="161"/>
      <c r="DH23" s="161"/>
      <c r="DI23" s="161"/>
      <c r="DJ23" s="161"/>
      <c r="DK23" s="161"/>
      <c r="DL23" s="161"/>
      <c r="DM23" s="161"/>
      <c r="DN23" s="161"/>
      <c r="DO23" s="161"/>
      <c r="DP23" s="161"/>
      <c r="DQ23" s="161"/>
      <c r="DR23" s="161"/>
      <c r="DS23" s="161"/>
      <c r="DT23" s="161"/>
      <c r="DU23" s="161"/>
      <c r="DV23" s="161"/>
      <c r="DW23" s="161"/>
      <c r="DX23" s="195"/>
    </row>
    <row r="24" spans="1:128" ht="3" customHeight="1" x14ac:dyDescent="0.2">
      <c r="A24" s="194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161"/>
      <c r="BX24" s="161"/>
      <c r="BY24" s="161"/>
      <c r="BZ24" s="161"/>
      <c r="CA24" s="161"/>
      <c r="CB24" s="161"/>
      <c r="CC24" s="161"/>
      <c r="CD24" s="161"/>
      <c r="CE24" s="161"/>
      <c r="CF24" s="161"/>
      <c r="CG24" s="161"/>
      <c r="CH24" s="161"/>
      <c r="CI24" s="161"/>
      <c r="CJ24" s="161"/>
      <c r="CK24" s="161"/>
      <c r="CL24" s="161"/>
      <c r="CM24" s="161"/>
      <c r="CN24" s="161"/>
      <c r="CO24" s="161"/>
      <c r="CP24" s="161"/>
      <c r="CQ24" s="161"/>
      <c r="CR24" s="161"/>
      <c r="CS24" s="161"/>
      <c r="CT24" s="161"/>
      <c r="CU24" s="161"/>
      <c r="CV24" s="161"/>
      <c r="CW24" s="161"/>
      <c r="CX24" s="161"/>
      <c r="CY24" s="161"/>
      <c r="CZ24" s="161"/>
      <c r="DA24" s="161"/>
      <c r="DB24" s="161"/>
      <c r="DC24" s="161"/>
      <c r="DD24" s="161"/>
      <c r="DE24" s="161"/>
      <c r="DF24" s="161"/>
      <c r="DG24" s="161"/>
      <c r="DH24" s="161"/>
      <c r="DI24" s="161"/>
      <c r="DJ24" s="161"/>
      <c r="DK24" s="161"/>
      <c r="DL24" s="161"/>
      <c r="DM24" s="161"/>
      <c r="DN24" s="161"/>
      <c r="DO24" s="161"/>
      <c r="DP24" s="161"/>
      <c r="DQ24" s="161"/>
      <c r="DR24" s="161"/>
      <c r="DS24" s="161"/>
      <c r="DT24" s="161"/>
      <c r="DU24" s="161"/>
      <c r="DV24" s="161"/>
      <c r="DW24" s="161"/>
      <c r="DX24" s="195"/>
    </row>
    <row r="25" spans="1:128" ht="3" customHeight="1" x14ac:dyDescent="0.2">
      <c r="A25" s="194"/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  <c r="BM25" s="161"/>
      <c r="BN25" s="161"/>
      <c r="BO25" s="161"/>
      <c r="BP25" s="161"/>
      <c r="BQ25" s="161"/>
      <c r="BR25" s="161"/>
      <c r="BS25" s="161"/>
      <c r="BT25" s="161"/>
      <c r="BU25" s="161"/>
      <c r="BV25" s="161"/>
      <c r="BW25" s="161"/>
      <c r="BX25" s="161"/>
      <c r="BY25" s="161"/>
      <c r="BZ25" s="161"/>
      <c r="CA25" s="161"/>
      <c r="CB25" s="161"/>
      <c r="CC25" s="161"/>
      <c r="CD25" s="161"/>
      <c r="CE25" s="161"/>
      <c r="CF25" s="161"/>
      <c r="CG25" s="161"/>
      <c r="CH25" s="161"/>
      <c r="CI25" s="161"/>
      <c r="CJ25" s="161"/>
      <c r="CK25" s="161"/>
      <c r="CL25" s="161"/>
      <c r="CM25" s="161"/>
      <c r="CN25" s="161"/>
      <c r="CO25" s="161"/>
      <c r="CP25" s="161"/>
      <c r="CQ25" s="161"/>
      <c r="CR25" s="161"/>
      <c r="CS25" s="161"/>
      <c r="CT25" s="161"/>
      <c r="CU25" s="161"/>
      <c r="CV25" s="161"/>
      <c r="CW25" s="161"/>
      <c r="CX25" s="161"/>
      <c r="CY25" s="161"/>
      <c r="CZ25" s="161"/>
      <c r="DA25" s="161"/>
      <c r="DB25" s="161"/>
      <c r="DC25" s="161"/>
      <c r="DD25" s="161"/>
      <c r="DE25" s="161"/>
      <c r="DF25" s="161"/>
      <c r="DG25" s="161"/>
      <c r="DH25" s="161"/>
      <c r="DI25" s="161"/>
      <c r="DJ25" s="161"/>
      <c r="DK25" s="161"/>
      <c r="DL25" s="161"/>
      <c r="DM25" s="161"/>
      <c r="DN25" s="161"/>
      <c r="DO25" s="161"/>
      <c r="DP25" s="161"/>
      <c r="DQ25" s="161"/>
      <c r="DR25" s="161"/>
      <c r="DS25" s="161"/>
      <c r="DT25" s="161"/>
      <c r="DU25" s="161"/>
      <c r="DV25" s="161"/>
      <c r="DW25" s="161"/>
      <c r="DX25" s="195"/>
    </row>
    <row r="26" spans="1:128" ht="3" customHeight="1" x14ac:dyDescent="0.2">
      <c r="A26" s="194"/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1"/>
      <c r="AY26" s="161"/>
      <c r="AZ26" s="161"/>
      <c r="BA26" s="161"/>
      <c r="BB26" s="161"/>
      <c r="BC26" s="161"/>
      <c r="BD26" s="161"/>
      <c r="BE26" s="161"/>
      <c r="BF26" s="161"/>
      <c r="BG26" s="161"/>
      <c r="BH26" s="161"/>
      <c r="BI26" s="161"/>
      <c r="BJ26" s="161"/>
      <c r="BK26" s="161"/>
      <c r="BL26" s="161"/>
      <c r="BM26" s="161"/>
      <c r="BN26" s="161"/>
      <c r="BO26" s="161"/>
      <c r="BP26" s="161"/>
      <c r="BQ26" s="161"/>
      <c r="BR26" s="161"/>
      <c r="BS26" s="161"/>
      <c r="BT26" s="161"/>
      <c r="BU26" s="161"/>
      <c r="BV26" s="161"/>
      <c r="BW26" s="161"/>
      <c r="BX26" s="161"/>
      <c r="BY26" s="161"/>
      <c r="BZ26" s="161"/>
      <c r="CA26" s="161"/>
      <c r="CB26" s="161"/>
      <c r="CC26" s="161"/>
      <c r="CD26" s="161"/>
      <c r="CE26" s="161"/>
      <c r="CF26" s="161"/>
      <c r="CG26" s="161"/>
      <c r="CH26" s="161"/>
      <c r="CI26" s="161"/>
      <c r="CJ26" s="161"/>
      <c r="CK26" s="161"/>
      <c r="CL26" s="161"/>
      <c r="CM26" s="161"/>
      <c r="CN26" s="161"/>
      <c r="CO26" s="161"/>
      <c r="CP26" s="161"/>
      <c r="CQ26" s="161"/>
      <c r="CR26" s="161"/>
      <c r="CS26" s="161"/>
      <c r="CT26" s="161"/>
      <c r="CU26" s="161"/>
      <c r="CV26" s="161"/>
      <c r="CW26" s="161"/>
      <c r="CX26" s="161"/>
      <c r="CY26" s="161"/>
      <c r="CZ26" s="161"/>
      <c r="DA26" s="161"/>
      <c r="DB26" s="161"/>
      <c r="DC26" s="161"/>
      <c r="DD26" s="161"/>
      <c r="DE26" s="161"/>
      <c r="DF26" s="161"/>
      <c r="DG26" s="161"/>
      <c r="DH26" s="161"/>
      <c r="DI26" s="161"/>
      <c r="DJ26" s="161"/>
      <c r="DK26" s="161"/>
      <c r="DL26" s="161"/>
      <c r="DM26" s="161"/>
      <c r="DN26" s="161"/>
      <c r="DO26" s="161"/>
      <c r="DP26" s="161"/>
      <c r="DQ26" s="161"/>
      <c r="DR26" s="161"/>
      <c r="DS26" s="161"/>
      <c r="DT26" s="161"/>
      <c r="DU26" s="161"/>
      <c r="DV26" s="161"/>
      <c r="DW26" s="161"/>
      <c r="DX26" s="195"/>
    </row>
    <row r="27" spans="1:128" ht="3" customHeight="1" x14ac:dyDescent="0.2">
      <c r="A27" s="432" t="s">
        <v>5976</v>
      </c>
      <c r="B27" s="260"/>
      <c r="C27" s="260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  <c r="AM27" s="260"/>
      <c r="AN27" s="260"/>
      <c r="AO27" s="260"/>
      <c r="AP27" s="260"/>
      <c r="AQ27" s="260"/>
      <c r="AR27" s="260"/>
      <c r="AS27" s="260"/>
      <c r="AT27" s="260"/>
      <c r="AU27" s="260"/>
      <c r="AV27" s="260"/>
      <c r="AW27" s="260"/>
      <c r="AX27" s="260"/>
      <c r="AY27" s="260"/>
      <c r="AZ27" s="260"/>
      <c r="BA27" s="260"/>
      <c r="BB27" s="260"/>
      <c r="BC27" s="260"/>
      <c r="BD27" s="260"/>
      <c r="BE27" s="260"/>
      <c r="BF27" s="260"/>
      <c r="BG27" s="260"/>
      <c r="BH27" s="260"/>
      <c r="BI27" s="260"/>
      <c r="BJ27" s="260"/>
      <c r="BK27" s="260"/>
      <c r="BL27" s="260"/>
      <c r="BM27" s="260"/>
      <c r="BN27" s="260"/>
      <c r="BO27" s="260"/>
      <c r="BP27" s="260"/>
      <c r="BQ27" s="260"/>
      <c r="BR27" s="260"/>
      <c r="BS27" s="260"/>
      <c r="BT27" s="260"/>
      <c r="BU27" s="260"/>
      <c r="BV27" s="260"/>
      <c r="BW27" s="260"/>
      <c r="BX27" s="260"/>
      <c r="BY27" s="260"/>
      <c r="BZ27" s="260"/>
      <c r="CA27" s="260"/>
      <c r="CB27" s="260"/>
      <c r="CC27" s="260"/>
      <c r="CD27" s="260"/>
      <c r="CE27" s="260"/>
      <c r="CF27" s="260"/>
      <c r="CG27" s="260"/>
      <c r="CH27" s="260"/>
      <c r="CI27" s="260"/>
      <c r="CJ27" s="260"/>
      <c r="CK27" s="260"/>
      <c r="CL27" s="260"/>
      <c r="CM27" s="260"/>
      <c r="CN27" s="260"/>
      <c r="CO27" s="260"/>
      <c r="CP27" s="260"/>
      <c r="CQ27" s="260"/>
      <c r="CR27" s="260"/>
      <c r="CS27" s="260"/>
      <c r="CT27" s="260"/>
      <c r="CU27" s="260"/>
      <c r="CV27" s="260"/>
      <c r="CW27" s="260"/>
      <c r="CX27" s="260"/>
      <c r="CY27" s="260"/>
      <c r="CZ27" s="260"/>
      <c r="DA27" s="260"/>
      <c r="DB27" s="260"/>
      <c r="DC27" s="260"/>
      <c r="DD27" s="260"/>
      <c r="DE27" s="260"/>
      <c r="DF27" s="260"/>
      <c r="DG27" s="260"/>
      <c r="DH27" s="260"/>
      <c r="DI27" s="260"/>
      <c r="DJ27" s="260"/>
      <c r="DK27" s="260"/>
      <c r="DL27" s="260"/>
      <c r="DM27" s="260"/>
      <c r="DN27" s="260"/>
      <c r="DO27" s="260"/>
      <c r="DP27" s="260"/>
      <c r="DQ27" s="260"/>
      <c r="DR27" s="260"/>
      <c r="DS27" s="260"/>
      <c r="DT27" s="260"/>
      <c r="DU27" s="260"/>
      <c r="DV27" s="260"/>
      <c r="DW27" s="260"/>
      <c r="DX27" s="433"/>
    </row>
    <row r="28" spans="1:128" ht="3" customHeight="1" x14ac:dyDescent="0.2">
      <c r="A28" s="432"/>
      <c r="B28" s="260"/>
      <c r="C28" s="260"/>
      <c r="D28" s="260"/>
      <c r="E28" s="260"/>
      <c r="F28" s="260"/>
      <c r="G28" s="260"/>
      <c r="H28" s="260"/>
      <c r="I28" s="260"/>
      <c r="J28" s="260"/>
      <c r="K28" s="260"/>
      <c r="L28" s="260"/>
      <c r="M28" s="260"/>
      <c r="N28" s="260"/>
      <c r="O28" s="260"/>
      <c r="P28" s="260"/>
      <c r="Q28" s="260"/>
      <c r="R28" s="260"/>
      <c r="S28" s="260"/>
      <c r="T28" s="260"/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  <c r="AG28" s="260"/>
      <c r="AH28" s="260"/>
      <c r="AI28" s="260"/>
      <c r="AJ28" s="260"/>
      <c r="AK28" s="260"/>
      <c r="AL28" s="260"/>
      <c r="AM28" s="260"/>
      <c r="AN28" s="260"/>
      <c r="AO28" s="260"/>
      <c r="AP28" s="260"/>
      <c r="AQ28" s="260"/>
      <c r="AR28" s="260"/>
      <c r="AS28" s="260"/>
      <c r="AT28" s="260"/>
      <c r="AU28" s="260"/>
      <c r="AV28" s="260"/>
      <c r="AW28" s="260"/>
      <c r="AX28" s="260"/>
      <c r="AY28" s="260"/>
      <c r="AZ28" s="260"/>
      <c r="BA28" s="260"/>
      <c r="BB28" s="260"/>
      <c r="BC28" s="260"/>
      <c r="BD28" s="260"/>
      <c r="BE28" s="260"/>
      <c r="BF28" s="260"/>
      <c r="BG28" s="260"/>
      <c r="BH28" s="260"/>
      <c r="BI28" s="260"/>
      <c r="BJ28" s="260"/>
      <c r="BK28" s="260"/>
      <c r="BL28" s="260"/>
      <c r="BM28" s="260"/>
      <c r="BN28" s="260"/>
      <c r="BO28" s="260"/>
      <c r="BP28" s="260"/>
      <c r="BQ28" s="260"/>
      <c r="BR28" s="260"/>
      <c r="BS28" s="260"/>
      <c r="BT28" s="260"/>
      <c r="BU28" s="260"/>
      <c r="BV28" s="260"/>
      <c r="BW28" s="260"/>
      <c r="BX28" s="260"/>
      <c r="BY28" s="260"/>
      <c r="BZ28" s="260"/>
      <c r="CA28" s="260"/>
      <c r="CB28" s="260"/>
      <c r="CC28" s="260"/>
      <c r="CD28" s="260"/>
      <c r="CE28" s="260"/>
      <c r="CF28" s="260"/>
      <c r="CG28" s="260"/>
      <c r="CH28" s="260"/>
      <c r="CI28" s="260"/>
      <c r="CJ28" s="260"/>
      <c r="CK28" s="260"/>
      <c r="CL28" s="260"/>
      <c r="CM28" s="260"/>
      <c r="CN28" s="260"/>
      <c r="CO28" s="260"/>
      <c r="CP28" s="260"/>
      <c r="CQ28" s="260"/>
      <c r="CR28" s="260"/>
      <c r="CS28" s="260"/>
      <c r="CT28" s="260"/>
      <c r="CU28" s="260"/>
      <c r="CV28" s="260"/>
      <c r="CW28" s="260"/>
      <c r="CX28" s="260"/>
      <c r="CY28" s="260"/>
      <c r="CZ28" s="260"/>
      <c r="DA28" s="260"/>
      <c r="DB28" s="260"/>
      <c r="DC28" s="260"/>
      <c r="DD28" s="260"/>
      <c r="DE28" s="260"/>
      <c r="DF28" s="260"/>
      <c r="DG28" s="260"/>
      <c r="DH28" s="260"/>
      <c r="DI28" s="260"/>
      <c r="DJ28" s="260"/>
      <c r="DK28" s="260"/>
      <c r="DL28" s="260"/>
      <c r="DM28" s="260"/>
      <c r="DN28" s="260"/>
      <c r="DO28" s="260"/>
      <c r="DP28" s="260"/>
      <c r="DQ28" s="260"/>
      <c r="DR28" s="260"/>
      <c r="DS28" s="260"/>
      <c r="DT28" s="260"/>
      <c r="DU28" s="260"/>
      <c r="DV28" s="260"/>
      <c r="DW28" s="260"/>
      <c r="DX28" s="433"/>
    </row>
    <row r="29" spans="1:128" ht="3" customHeight="1" x14ac:dyDescent="0.2">
      <c r="A29" s="432"/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0"/>
      <c r="U29" s="260"/>
      <c r="V29" s="260"/>
      <c r="W29" s="260"/>
      <c r="X29" s="260"/>
      <c r="Y29" s="260"/>
      <c r="Z29" s="260"/>
      <c r="AA29" s="260"/>
      <c r="AB29" s="260"/>
      <c r="AC29" s="260"/>
      <c r="AD29" s="260"/>
      <c r="AE29" s="260"/>
      <c r="AF29" s="260"/>
      <c r="AG29" s="260"/>
      <c r="AH29" s="260"/>
      <c r="AI29" s="260"/>
      <c r="AJ29" s="260"/>
      <c r="AK29" s="260"/>
      <c r="AL29" s="260"/>
      <c r="AM29" s="260"/>
      <c r="AN29" s="260"/>
      <c r="AO29" s="260"/>
      <c r="AP29" s="260"/>
      <c r="AQ29" s="260"/>
      <c r="AR29" s="260"/>
      <c r="AS29" s="260"/>
      <c r="AT29" s="260"/>
      <c r="AU29" s="260"/>
      <c r="AV29" s="260"/>
      <c r="AW29" s="260"/>
      <c r="AX29" s="260"/>
      <c r="AY29" s="260"/>
      <c r="AZ29" s="260"/>
      <c r="BA29" s="260"/>
      <c r="BB29" s="260"/>
      <c r="BC29" s="260"/>
      <c r="BD29" s="260"/>
      <c r="BE29" s="260"/>
      <c r="BF29" s="260"/>
      <c r="BG29" s="260"/>
      <c r="BH29" s="260"/>
      <c r="BI29" s="260"/>
      <c r="BJ29" s="260"/>
      <c r="BK29" s="260"/>
      <c r="BL29" s="260"/>
      <c r="BM29" s="260"/>
      <c r="BN29" s="260"/>
      <c r="BO29" s="260"/>
      <c r="BP29" s="260"/>
      <c r="BQ29" s="260"/>
      <c r="BR29" s="260"/>
      <c r="BS29" s="260"/>
      <c r="BT29" s="260"/>
      <c r="BU29" s="260"/>
      <c r="BV29" s="260"/>
      <c r="BW29" s="260"/>
      <c r="BX29" s="260"/>
      <c r="BY29" s="260"/>
      <c r="BZ29" s="260"/>
      <c r="CA29" s="260"/>
      <c r="CB29" s="260"/>
      <c r="CC29" s="260"/>
      <c r="CD29" s="260"/>
      <c r="CE29" s="260"/>
      <c r="CF29" s="260"/>
      <c r="CG29" s="260"/>
      <c r="CH29" s="260"/>
      <c r="CI29" s="260"/>
      <c r="CJ29" s="260"/>
      <c r="CK29" s="260"/>
      <c r="CL29" s="260"/>
      <c r="CM29" s="260"/>
      <c r="CN29" s="260"/>
      <c r="CO29" s="260"/>
      <c r="CP29" s="260"/>
      <c r="CQ29" s="260"/>
      <c r="CR29" s="260"/>
      <c r="CS29" s="260"/>
      <c r="CT29" s="260"/>
      <c r="CU29" s="260"/>
      <c r="CV29" s="260"/>
      <c r="CW29" s="260"/>
      <c r="CX29" s="260"/>
      <c r="CY29" s="260"/>
      <c r="CZ29" s="260"/>
      <c r="DA29" s="260"/>
      <c r="DB29" s="260"/>
      <c r="DC29" s="260"/>
      <c r="DD29" s="260"/>
      <c r="DE29" s="260"/>
      <c r="DF29" s="260"/>
      <c r="DG29" s="260"/>
      <c r="DH29" s="260"/>
      <c r="DI29" s="260"/>
      <c r="DJ29" s="260"/>
      <c r="DK29" s="260"/>
      <c r="DL29" s="260"/>
      <c r="DM29" s="260"/>
      <c r="DN29" s="260"/>
      <c r="DO29" s="260"/>
      <c r="DP29" s="260"/>
      <c r="DQ29" s="260"/>
      <c r="DR29" s="260"/>
      <c r="DS29" s="260"/>
      <c r="DT29" s="260"/>
      <c r="DU29" s="260"/>
      <c r="DV29" s="260"/>
      <c r="DW29" s="260"/>
      <c r="DX29" s="433"/>
    </row>
    <row r="30" spans="1:128" ht="3" customHeight="1" x14ac:dyDescent="0.2">
      <c r="A30" s="432"/>
      <c r="B30" s="260"/>
      <c r="C30" s="260"/>
      <c r="D30" s="260"/>
      <c r="E30" s="260"/>
      <c r="F30" s="260"/>
      <c r="G30" s="260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  <c r="AA30" s="260"/>
      <c r="AB30" s="260"/>
      <c r="AC30" s="260"/>
      <c r="AD30" s="260"/>
      <c r="AE30" s="260"/>
      <c r="AF30" s="260"/>
      <c r="AG30" s="260"/>
      <c r="AH30" s="260"/>
      <c r="AI30" s="260"/>
      <c r="AJ30" s="260"/>
      <c r="AK30" s="260"/>
      <c r="AL30" s="260"/>
      <c r="AM30" s="260"/>
      <c r="AN30" s="260"/>
      <c r="AO30" s="260"/>
      <c r="AP30" s="260"/>
      <c r="AQ30" s="260"/>
      <c r="AR30" s="260"/>
      <c r="AS30" s="260"/>
      <c r="AT30" s="260"/>
      <c r="AU30" s="260"/>
      <c r="AV30" s="260"/>
      <c r="AW30" s="260"/>
      <c r="AX30" s="260"/>
      <c r="AY30" s="260"/>
      <c r="AZ30" s="260"/>
      <c r="BA30" s="260"/>
      <c r="BB30" s="260"/>
      <c r="BC30" s="260"/>
      <c r="BD30" s="260"/>
      <c r="BE30" s="260"/>
      <c r="BF30" s="260"/>
      <c r="BG30" s="260"/>
      <c r="BH30" s="260"/>
      <c r="BI30" s="260"/>
      <c r="BJ30" s="260"/>
      <c r="BK30" s="260"/>
      <c r="BL30" s="260"/>
      <c r="BM30" s="260"/>
      <c r="BN30" s="260"/>
      <c r="BO30" s="260"/>
      <c r="BP30" s="260"/>
      <c r="BQ30" s="260"/>
      <c r="BR30" s="260"/>
      <c r="BS30" s="260"/>
      <c r="BT30" s="260"/>
      <c r="BU30" s="260"/>
      <c r="BV30" s="260"/>
      <c r="BW30" s="260"/>
      <c r="BX30" s="260"/>
      <c r="BY30" s="260"/>
      <c r="BZ30" s="260"/>
      <c r="CA30" s="260"/>
      <c r="CB30" s="260"/>
      <c r="CC30" s="260"/>
      <c r="CD30" s="260"/>
      <c r="CE30" s="260"/>
      <c r="CF30" s="260"/>
      <c r="CG30" s="260"/>
      <c r="CH30" s="260"/>
      <c r="CI30" s="260"/>
      <c r="CJ30" s="260"/>
      <c r="CK30" s="260"/>
      <c r="CL30" s="260"/>
      <c r="CM30" s="260"/>
      <c r="CN30" s="260"/>
      <c r="CO30" s="260"/>
      <c r="CP30" s="260"/>
      <c r="CQ30" s="260"/>
      <c r="CR30" s="260"/>
      <c r="CS30" s="260"/>
      <c r="CT30" s="260"/>
      <c r="CU30" s="260"/>
      <c r="CV30" s="260"/>
      <c r="CW30" s="260"/>
      <c r="CX30" s="260"/>
      <c r="CY30" s="260"/>
      <c r="CZ30" s="260"/>
      <c r="DA30" s="260"/>
      <c r="DB30" s="260"/>
      <c r="DC30" s="260"/>
      <c r="DD30" s="260"/>
      <c r="DE30" s="260"/>
      <c r="DF30" s="260"/>
      <c r="DG30" s="260"/>
      <c r="DH30" s="260"/>
      <c r="DI30" s="260"/>
      <c r="DJ30" s="260"/>
      <c r="DK30" s="260"/>
      <c r="DL30" s="260"/>
      <c r="DM30" s="260"/>
      <c r="DN30" s="260"/>
      <c r="DO30" s="260"/>
      <c r="DP30" s="260"/>
      <c r="DQ30" s="260"/>
      <c r="DR30" s="260"/>
      <c r="DS30" s="260"/>
      <c r="DT30" s="260"/>
      <c r="DU30" s="260"/>
      <c r="DV30" s="260"/>
      <c r="DW30" s="260"/>
      <c r="DX30" s="433"/>
    </row>
    <row r="31" spans="1:128" ht="3" customHeight="1" x14ac:dyDescent="0.2">
      <c r="A31" s="432"/>
      <c r="B31" s="260"/>
      <c r="C31" s="260"/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0"/>
      <c r="V31" s="260"/>
      <c r="W31" s="260"/>
      <c r="X31" s="260"/>
      <c r="Y31" s="260"/>
      <c r="Z31" s="260"/>
      <c r="AA31" s="260"/>
      <c r="AB31" s="260"/>
      <c r="AC31" s="260"/>
      <c r="AD31" s="260"/>
      <c r="AE31" s="260"/>
      <c r="AF31" s="260"/>
      <c r="AG31" s="260"/>
      <c r="AH31" s="260"/>
      <c r="AI31" s="260"/>
      <c r="AJ31" s="260"/>
      <c r="AK31" s="260"/>
      <c r="AL31" s="260"/>
      <c r="AM31" s="260"/>
      <c r="AN31" s="260"/>
      <c r="AO31" s="260"/>
      <c r="AP31" s="260"/>
      <c r="AQ31" s="260"/>
      <c r="AR31" s="260"/>
      <c r="AS31" s="260"/>
      <c r="AT31" s="260"/>
      <c r="AU31" s="260"/>
      <c r="AV31" s="260"/>
      <c r="AW31" s="260"/>
      <c r="AX31" s="260"/>
      <c r="AY31" s="260"/>
      <c r="AZ31" s="260"/>
      <c r="BA31" s="260"/>
      <c r="BB31" s="260"/>
      <c r="BC31" s="260"/>
      <c r="BD31" s="260"/>
      <c r="BE31" s="260"/>
      <c r="BF31" s="260"/>
      <c r="BG31" s="260"/>
      <c r="BH31" s="260"/>
      <c r="BI31" s="260"/>
      <c r="BJ31" s="260"/>
      <c r="BK31" s="260"/>
      <c r="BL31" s="260"/>
      <c r="BM31" s="260"/>
      <c r="BN31" s="260"/>
      <c r="BO31" s="260"/>
      <c r="BP31" s="260"/>
      <c r="BQ31" s="260"/>
      <c r="BR31" s="260"/>
      <c r="BS31" s="260"/>
      <c r="BT31" s="260"/>
      <c r="BU31" s="260"/>
      <c r="BV31" s="260"/>
      <c r="BW31" s="260"/>
      <c r="BX31" s="260"/>
      <c r="BY31" s="260"/>
      <c r="BZ31" s="260"/>
      <c r="CA31" s="260"/>
      <c r="CB31" s="260"/>
      <c r="CC31" s="260"/>
      <c r="CD31" s="260"/>
      <c r="CE31" s="260"/>
      <c r="CF31" s="260"/>
      <c r="CG31" s="260"/>
      <c r="CH31" s="260"/>
      <c r="CI31" s="260"/>
      <c r="CJ31" s="260"/>
      <c r="CK31" s="260"/>
      <c r="CL31" s="260"/>
      <c r="CM31" s="260"/>
      <c r="CN31" s="260"/>
      <c r="CO31" s="260"/>
      <c r="CP31" s="260"/>
      <c r="CQ31" s="260"/>
      <c r="CR31" s="260"/>
      <c r="CS31" s="260"/>
      <c r="CT31" s="260"/>
      <c r="CU31" s="260"/>
      <c r="CV31" s="260"/>
      <c r="CW31" s="260"/>
      <c r="CX31" s="260"/>
      <c r="CY31" s="260"/>
      <c r="CZ31" s="260"/>
      <c r="DA31" s="260"/>
      <c r="DB31" s="260"/>
      <c r="DC31" s="260"/>
      <c r="DD31" s="260"/>
      <c r="DE31" s="260"/>
      <c r="DF31" s="260"/>
      <c r="DG31" s="260"/>
      <c r="DH31" s="260"/>
      <c r="DI31" s="260"/>
      <c r="DJ31" s="260"/>
      <c r="DK31" s="260"/>
      <c r="DL31" s="260"/>
      <c r="DM31" s="260"/>
      <c r="DN31" s="260"/>
      <c r="DO31" s="260"/>
      <c r="DP31" s="260"/>
      <c r="DQ31" s="260"/>
      <c r="DR31" s="260"/>
      <c r="DS31" s="260"/>
      <c r="DT31" s="260"/>
      <c r="DU31" s="260"/>
      <c r="DV31" s="260"/>
      <c r="DW31" s="260"/>
      <c r="DX31" s="433"/>
    </row>
    <row r="32" spans="1:128" ht="3" customHeight="1" x14ac:dyDescent="0.2">
      <c r="A32" s="432"/>
      <c r="B32" s="260"/>
      <c r="C32" s="260"/>
      <c r="D32" s="260"/>
      <c r="E32" s="260"/>
      <c r="F32" s="260"/>
      <c r="G32" s="260"/>
      <c r="H32" s="260"/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  <c r="Y32" s="260"/>
      <c r="Z32" s="260"/>
      <c r="AA32" s="260"/>
      <c r="AB32" s="260"/>
      <c r="AC32" s="260"/>
      <c r="AD32" s="260"/>
      <c r="AE32" s="260"/>
      <c r="AF32" s="260"/>
      <c r="AG32" s="260"/>
      <c r="AH32" s="260"/>
      <c r="AI32" s="260"/>
      <c r="AJ32" s="260"/>
      <c r="AK32" s="260"/>
      <c r="AL32" s="260"/>
      <c r="AM32" s="260"/>
      <c r="AN32" s="260"/>
      <c r="AO32" s="260"/>
      <c r="AP32" s="260"/>
      <c r="AQ32" s="260"/>
      <c r="AR32" s="260"/>
      <c r="AS32" s="260"/>
      <c r="AT32" s="260"/>
      <c r="AU32" s="260"/>
      <c r="AV32" s="260"/>
      <c r="AW32" s="260"/>
      <c r="AX32" s="260"/>
      <c r="AY32" s="260"/>
      <c r="AZ32" s="260"/>
      <c r="BA32" s="260"/>
      <c r="BB32" s="260"/>
      <c r="BC32" s="260"/>
      <c r="BD32" s="260"/>
      <c r="BE32" s="260"/>
      <c r="BF32" s="260"/>
      <c r="BG32" s="260"/>
      <c r="BH32" s="260"/>
      <c r="BI32" s="260"/>
      <c r="BJ32" s="260"/>
      <c r="BK32" s="260"/>
      <c r="BL32" s="260"/>
      <c r="BM32" s="260"/>
      <c r="BN32" s="260"/>
      <c r="BO32" s="260"/>
      <c r="BP32" s="260"/>
      <c r="BQ32" s="260"/>
      <c r="BR32" s="260"/>
      <c r="BS32" s="260"/>
      <c r="BT32" s="260"/>
      <c r="BU32" s="260"/>
      <c r="BV32" s="260"/>
      <c r="BW32" s="260"/>
      <c r="BX32" s="260"/>
      <c r="BY32" s="260"/>
      <c r="BZ32" s="260"/>
      <c r="CA32" s="260"/>
      <c r="CB32" s="260"/>
      <c r="CC32" s="260"/>
      <c r="CD32" s="260"/>
      <c r="CE32" s="260"/>
      <c r="CF32" s="260"/>
      <c r="CG32" s="260"/>
      <c r="CH32" s="260"/>
      <c r="CI32" s="260"/>
      <c r="CJ32" s="260"/>
      <c r="CK32" s="260"/>
      <c r="CL32" s="260"/>
      <c r="CM32" s="260"/>
      <c r="CN32" s="260"/>
      <c r="CO32" s="260"/>
      <c r="CP32" s="260"/>
      <c r="CQ32" s="260"/>
      <c r="CR32" s="260"/>
      <c r="CS32" s="260"/>
      <c r="CT32" s="260"/>
      <c r="CU32" s="260"/>
      <c r="CV32" s="260"/>
      <c r="CW32" s="260"/>
      <c r="CX32" s="260"/>
      <c r="CY32" s="260"/>
      <c r="CZ32" s="260"/>
      <c r="DA32" s="260"/>
      <c r="DB32" s="260"/>
      <c r="DC32" s="260"/>
      <c r="DD32" s="260"/>
      <c r="DE32" s="260"/>
      <c r="DF32" s="260"/>
      <c r="DG32" s="260"/>
      <c r="DH32" s="260"/>
      <c r="DI32" s="260"/>
      <c r="DJ32" s="260"/>
      <c r="DK32" s="260"/>
      <c r="DL32" s="260"/>
      <c r="DM32" s="260"/>
      <c r="DN32" s="260"/>
      <c r="DO32" s="260"/>
      <c r="DP32" s="260"/>
      <c r="DQ32" s="260"/>
      <c r="DR32" s="260"/>
      <c r="DS32" s="260"/>
      <c r="DT32" s="260"/>
      <c r="DU32" s="260"/>
      <c r="DV32" s="260"/>
      <c r="DW32" s="260"/>
      <c r="DX32" s="433"/>
    </row>
    <row r="33" spans="1:128" ht="3" customHeight="1" x14ac:dyDescent="0.2">
      <c r="A33" s="432"/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  <c r="AA33" s="260"/>
      <c r="AB33" s="260"/>
      <c r="AC33" s="260"/>
      <c r="AD33" s="260"/>
      <c r="AE33" s="260"/>
      <c r="AF33" s="260"/>
      <c r="AG33" s="260"/>
      <c r="AH33" s="260"/>
      <c r="AI33" s="260"/>
      <c r="AJ33" s="260"/>
      <c r="AK33" s="260"/>
      <c r="AL33" s="260"/>
      <c r="AM33" s="260"/>
      <c r="AN33" s="260"/>
      <c r="AO33" s="260"/>
      <c r="AP33" s="260"/>
      <c r="AQ33" s="260"/>
      <c r="AR33" s="260"/>
      <c r="AS33" s="260"/>
      <c r="AT33" s="260"/>
      <c r="AU33" s="260"/>
      <c r="AV33" s="260"/>
      <c r="AW33" s="260"/>
      <c r="AX33" s="260"/>
      <c r="AY33" s="260"/>
      <c r="AZ33" s="260"/>
      <c r="BA33" s="260"/>
      <c r="BB33" s="260"/>
      <c r="BC33" s="260"/>
      <c r="BD33" s="260"/>
      <c r="BE33" s="260"/>
      <c r="BF33" s="260"/>
      <c r="BG33" s="260"/>
      <c r="BH33" s="260"/>
      <c r="BI33" s="260"/>
      <c r="BJ33" s="260"/>
      <c r="BK33" s="260"/>
      <c r="BL33" s="260"/>
      <c r="BM33" s="260"/>
      <c r="BN33" s="260"/>
      <c r="BO33" s="260"/>
      <c r="BP33" s="260"/>
      <c r="BQ33" s="260"/>
      <c r="BR33" s="260"/>
      <c r="BS33" s="260"/>
      <c r="BT33" s="260"/>
      <c r="BU33" s="260"/>
      <c r="BV33" s="260"/>
      <c r="BW33" s="260"/>
      <c r="BX33" s="260"/>
      <c r="BY33" s="260"/>
      <c r="BZ33" s="260"/>
      <c r="CA33" s="260"/>
      <c r="CB33" s="260"/>
      <c r="CC33" s="260"/>
      <c r="CD33" s="260"/>
      <c r="CE33" s="260"/>
      <c r="CF33" s="260"/>
      <c r="CG33" s="260"/>
      <c r="CH33" s="260"/>
      <c r="CI33" s="260"/>
      <c r="CJ33" s="260"/>
      <c r="CK33" s="260"/>
      <c r="CL33" s="260"/>
      <c r="CM33" s="260"/>
      <c r="CN33" s="260"/>
      <c r="CO33" s="260"/>
      <c r="CP33" s="260"/>
      <c r="CQ33" s="260"/>
      <c r="CR33" s="260"/>
      <c r="CS33" s="260"/>
      <c r="CT33" s="260"/>
      <c r="CU33" s="260"/>
      <c r="CV33" s="260"/>
      <c r="CW33" s="260"/>
      <c r="CX33" s="260"/>
      <c r="CY33" s="260"/>
      <c r="CZ33" s="260"/>
      <c r="DA33" s="260"/>
      <c r="DB33" s="260"/>
      <c r="DC33" s="260"/>
      <c r="DD33" s="260"/>
      <c r="DE33" s="260"/>
      <c r="DF33" s="260"/>
      <c r="DG33" s="260"/>
      <c r="DH33" s="260"/>
      <c r="DI33" s="260"/>
      <c r="DJ33" s="260"/>
      <c r="DK33" s="260"/>
      <c r="DL33" s="260"/>
      <c r="DM33" s="260"/>
      <c r="DN33" s="260"/>
      <c r="DO33" s="260"/>
      <c r="DP33" s="260"/>
      <c r="DQ33" s="260"/>
      <c r="DR33" s="260"/>
      <c r="DS33" s="260"/>
      <c r="DT33" s="260"/>
      <c r="DU33" s="260"/>
      <c r="DV33" s="260"/>
      <c r="DW33" s="260"/>
      <c r="DX33" s="433"/>
    </row>
    <row r="34" spans="1:128" ht="3" customHeight="1" x14ac:dyDescent="0.2">
      <c r="A34" s="432"/>
      <c r="B34" s="260"/>
      <c r="C34" s="260"/>
      <c r="D34" s="260"/>
      <c r="E34" s="260"/>
      <c r="F34" s="260"/>
      <c r="G34" s="260"/>
      <c r="H34" s="260"/>
      <c r="I34" s="260"/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0"/>
      <c r="AA34" s="260"/>
      <c r="AB34" s="260"/>
      <c r="AC34" s="260"/>
      <c r="AD34" s="260"/>
      <c r="AE34" s="260"/>
      <c r="AF34" s="260"/>
      <c r="AG34" s="260"/>
      <c r="AH34" s="260"/>
      <c r="AI34" s="260"/>
      <c r="AJ34" s="260"/>
      <c r="AK34" s="260"/>
      <c r="AL34" s="260"/>
      <c r="AM34" s="260"/>
      <c r="AN34" s="260"/>
      <c r="AO34" s="260"/>
      <c r="AP34" s="260"/>
      <c r="AQ34" s="260"/>
      <c r="AR34" s="260"/>
      <c r="AS34" s="260"/>
      <c r="AT34" s="260"/>
      <c r="AU34" s="260"/>
      <c r="AV34" s="260"/>
      <c r="AW34" s="260"/>
      <c r="AX34" s="260"/>
      <c r="AY34" s="260"/>
      <c r="AZ34" s="260"/>
      <c r="BA34" s="260"/>
      <c r="BB34" s="260"/>
      <c r="BC34" s="260"/>
      <c r="BD34" s="260"/>
      <c r="BE34" s="260"/>
      <c r="BF34" s="260"/>
      <c r="BG34" s="260"/>
      <c r="BH34" s="260"/>
      <c r="BI34" s="260"/>
      <c r="BJ34" s="260"/>
      <c r="BK34" s="260"/>
      <c r="BL34" s="260"/>
      <c r="BM34" s="260"/>
      <c r="BN34" s="260"/>
      <c r="BO34" s="260"/>
      <c r="BP34" s="260"/>
      <c r="BQ34" s="260"/>
      <c r="BR34" s="260"/>
      <c r="BS34" s="260"/>
      <c r="BT34" s="260"/>
      <c r="BU34" s="260"/>
      <c r="BV34" s="260"/>
      <c r="BW34" s="260"/>
      <c r="BX34" s="260"/>
      <c r="BY34" s="260"/>
      <c r="BZ34" s="260"/>
      <c r="CA34" s="260"/>
      <c r="CB34" s="260"/>
      <c r="CC34" s="260"/>
      <c r="CD34" s="260"/>
      <c r="CE34" s="260"/>
      <c r="CF34" s="260"/>
      <c r="CG34" s="260"/>
      <c r="CH34" s="260"/>
      <c r="CI34" s="260"/>
      <c r="CJ34" s="260"/>
      <c r="CK34" s="260"/>
      <c r="CL34" s="260"/>
      <c r="CM34" s="260"/>
      <c r="CN34" s="260"/>
      <c r="CO34" s="260"/>
      <c r="CP34" s="260"/>
      <c r="CQ34" s="260"/>
      <c r="CR34" s="260"/>
      <c r="CS34" s="260"/>
      <c r="CT34" s="260"/>
      <c r="CU34" s="260"/>
      <c r="CV34" s="260"/>
      <c r="CW34" s="260"/>
      <c r="CX34" s="260"/>
      <c r="CY34" s="260"/>
      <c r="CZ34" s="260"/>
      <c r="DA34" s="260"/>
      <c r="DB34" s="260"/>
      <c r="DC34" s="260"/>
      <c r="DD34" s="260"/>
      <c r="DE34" s="260"/>
      <c r="DF34" s="260"/>
      <c r="DG34" s="260"/>
      <c r="DH34" s="260"/>
      <c r="DI34" s="260"/>
      <c r="DJ34" s="260"/>
      <c r="DK34" s="260"/>
      <c r="DL34" s="260"/>
      <c r="DM34" s="260"/>
      <c r="DN34" s="260"/>
      <c r="DO34" s="260"/>
      <c r="DP34" s="260"/>
      <c r="DQ34" s="260"/>
      <c r="DR34" s="260"/>
      <c r="DS34" s="260"/>
      <c r="DT34" s="260"/>
      <c r="DU34" s="260"/>
      <c r="DV34" s="260"/>
      <c r="DW34" s="260"/>
      <c r="DX34" s="433"/>
    </row>
    <row r="35" spans="1:128" ht="3" customHeight="1" x14ac:dyDescent="0.2">
      <c r="A35" s="196"/>
      <c r="DX35" s="197"/>
    </row>
    <row r="36" spans="1:128" ht="3" customHeight="1" x14ac:dyDescent="0.2">
      <c r="A36" s="196"/>
      <c r="DX36" s="197"/>
    </row>
    <row r="37" spans="1:128" ht="3" customHeight="1" x14ac:dyDescent="0.2">
      <c r="A37" s="196"/>
      <c r="DX37" s="197"/>
    </row>
    <row r="38" spans="1:128" ht="3" customHeight="1" x14ac:dyDescent="0.2">
      <c r="A38" s="196"/>
      <c r="DX38" s="197"/>
    </row>
    <row r="39" spans="1:128" ht="3" customHeight="1" x14ac:dyDescent="0.2">
      <c r="A39" s="196"/>
      <c r="DX39" s="197"/>
    </row>
    <row r="40" spans="1:128" ht="3" customHeight="1" x14ac:dyDescent="0.2">
      <c r="A40" s="196"/>
      <c r="DX40" s="197"/>
    </row>
    <row r="41" spans="1:128" ht="3" customHeight="1" x14ac:dyDescent="0.2">
      <c r="A41" s="196"/>
      <c r="DX41" s="197"/>
    </row>
    <row r="42" spans="1:128" ht="3" customHeight="1" x14ac:dyDescent="0.2">
      <c r="A42" s="196"/>
      <c r="DX42" s="197"/>
    </row>
    <row r="43" spans="1:128" ht="3" customHeight="1" x14ac:dyDescent="0.2">
      <c r="A43" s="196"/>
      <c r="DX43" s="197"/>
    </row>
    <row r="44" spans="1:128" ht="3" customHeight="1" x14ac:dyDescent="0.2">
      <c r="A44" s="196"/>
      <c r="DX44" s="197"/>
    </row>
    <row r="45" spans="1:128" ht="3" customHeight="1" x14ac:dyDescent="0.2">
      <c r="A45" s="196"/>
      <c r="DX45" s="197"/>
    </row>
    <row r="46" spans="1:128" ht="3" customHeight="1" x14ac:dyDescent="0.2">
      <c r="A46" s="196"/>
      <c r="DX46" s="197"/>
    </row>
    <row r="47" spans="1:128" ht="3" customHeight="1" x14ac:dyDescent="0.2">
      <c r="A47" s="196"/>
      <c r="DX47" s="197"/>
    </row>
    <row r="48" spans="1:128" ht="3" customHeight="1" x14ac:dyDescent="0.2">
      <c r="A48" s="196"/>
      <c r="DX48" s="197"/>
    </row>
    <row r="49" spans="1:128" ht="3" customHeight="1" x14ac:dyDescent="0.2">
      <c r="A49" s="196"/>
      <c r="DX49" s="197"/>
    </row>
    <row r="50" spans="1:128" ht="3" customHeight="1" x14ac:dyDescent="0.2">
      <c r="A50" s="196"/>
      <c r="DX50" s="197"/>
    </row>
    <row r="51" spans="1:128" ht="3" customHeight="1" x14ac:dyDescent="0.2">
      <c r="A51" s="196"/>
      <c r="DX51" s="197"/>
    </row>
    <row r="52" spans="1:128" ht="3" customHeight="1" x14ac:dyDescent="0.2">
      <c r="A52" s="196"/>
      <c r="DX52" s="197"/>
    </row>
    <row r="53" spans="1:128" ht="3" customHeight="1" x14ac:dyDescent="0.2">
      <c r="A53" s="196"/>
      <c r="DX53" s="197"/>
    </row>
    <row r="54" spans="1:128" ht="3" customHeight="1" x14ac:dyDescent="0.2">
      <c r="A54" s="196"/>
      <c r="DX54" s="197"/>
    </row>
    <row r="55" spans="1:128" ht="3" customHeight="1" x14ac:dyDescent="0.2">
      <c r="A55" s="196"/>
      <c r="DX55" s="197"/>
    </row>
    <row r="56" spans="1:128" ht="3" customHeight="1" x14ac:dyDescent="0.2">
      <c r="A56" s="196"/>
      <c r="DX56" s="197"/>
    </row>
    <row r="57" spans="1:128" ht="3" customHeight="1" x14ac:dyDescent="0.2">
      <c r="A57" s="196"/>
      <c r="DX57" s="197"/>
    </row>
    <row r="58" spans="1:128" ht="3" customHeight="1" x14ac:dyDescent="0.2">
      <c r="A58" s="196"/>
      <c r="DX58" s="197"/>
    </row>
    <row r="59" spans="1:128" ht="3" customHeight="1" x14ac:dyDescent="0.2">
      <c r="A59" s="196"/>
      <c r="DX59" s="197"/>
    </row>
    <row r="60" spans="1:128" ht="3" customHeight="1" x14ac:dyDescent="0.2">
      <c r="A60" s="196"/>
      <c r="DX60" s="197"/>
    </row>
    <row r="61" spans="1:128" ht="3" customHeight="1" x14ac:dyDescent="0.2">
      <c r="A61" s="196"/>
      <c r="DX61" s="197"/>
    </row>
    <row r="62" spans="1:128" ht="3" customHeight="1" x14ac:dyDescent="0.2">
      <c r="A62" s="196"/>
      <c r="DX62" s="197"/>
    </row>
    <row r="63" spans="1:128" ht="3" customHeight="1" x14ac:dyDescent="0.2">
      <c r="A63" s="198"/>
      <c r="B63" s="199"/>
      <c r="C63" s="199"/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199"/>
      <c r="AK63" s="199"/>
      <c r="AL63" s="199"/>
      <c r="AM63" s="199"/>
      <c r="AN63" s="199"/>
      <c r="AO63" s="199"/>
      <c r="AP63" s="199"/>
      <c r="AQ63" s="199"/>
      <c r="AR63" s="199"/>
      <c r="AS63" s="199"/>
      <c r="AT63" s="199"/>
      <c r="AU63" s="199"/>
      <c r="AV63" s="199"/>
      <c r="AW63" s="199"/>
      <c r="AX63" s="199"/>
      <c r="AY63" s="199"/>
      <c r="AZ63" s="199"/>
      <c r="BA63" s="199"/>
      <c r="BB63" s="199"/>
      <c r="BC63" s="199"/>
      <c r="BD63" s="199"/>
      <c r="BE63" s="199"/>
      <c r="BF63" s="199"/>
      <c r="BG63" s="199"/>
      <c r="BH63" s="199"/>
      <c r="BI63" s="199"/>
      <c r="BJ63" s="199"/>
      <c r="BK63" s="199"/>
      <c r="BL63" s="199"/>
      <c r="BM63" s="199"/>
      <c r="BN63" s="199"/>
      <c r="BO63" s="199"/>
      <c r="BP63" s="199"/>
      <c r="BQ63" s="199"/>
      <c r="BR63" s="199"/>
      <c r="BS63" s="199"/>
      <c r="BT63" s="199"/>
      <c r="BU63" s="199"/>
      <c r="BV63" s="199"/>
      <c r="BW63" s="199"/>
      <c r="BX63" s="199"/>
      <c r="BY63" s="199"/>
      <c r="BZ63" s="199"/>
      <c r="CA63" s="199"/>
      <c r="CB63" s="199"/>
      <c r="CC63" s="199"/>
      <c r="CD63" s="199"/>
      <c r="CE63" s="199"/>
      <c r="CF63" s="199"/>
      <c r="CG63" s="199"/>
      <c r="CH63" s="199"/>
      <c r="CI63" s="199"/>
      <c r="CJ63" s="199"/>
      <c r="CK63" s="199"/>
      <c r="CL63" s="199"/>
      <c r="CM63" s="199"/>
      <c r="CN63" s="199"/>
      <c r="CO63" s="199"/>
      <c r="CP63" s="199"/>
      <c r="CQ63" s="199"/>
      <c r="CR63" s="199"/>
      <c r="CS63" s="199"/>
      <c r="CT63" s="199"/>
      <c r="CU63" s="199"/>
      <c r="CV63" s="199"/>
      <c r="CW63" s="199"/>
      <c r="CX63" s="199"/>
      <c r="CY63" s="199"/>
      <c r="CZ63" s="199"/>
      <c r="DA63" s="199"/>
      <c r="DB63" s="199"/>
      <c r="DC63" s="199"/>
      <c r="DD63" s="199"/>
      <c r="DE63" s="199"/>
      <c r="DF63" s="199"/>
      <c r="DG63" s="199"/>
      <c r="DH63" s="199"/>
      <c r="DI63" s="199"/>
      <c r="DJ63" s="199"/>
      <c r="DK63" s="199"/>
      <c r="DL63" s="199"/>
      <c r="DM63" s="199"/>
      <c r="DN63" s="199"/>
      <c r="DO63" s="199"/>
      <c r="DP63" s="199"/>
      <c r="DQ63" s="199"/>
      <c r="DR63" s="199"/>
      <c r="DS63" s="199"/>
      <c r="DT63" s="199"/>
      <c r="DU63" s="199"/>
      <c r="DV63" s="199"/>
      <c r="DW63" s="199"/>
      <c r="DX63" s="200"/>
    </row>
  </sheetData>
  <sheetProtection algorithmName="SHA-512" hashValue="bYCYUMdKKvosElYaQlK/Vk2Yoo9ItFy0rITqg917fgEYTxxJASSNB6Yj7GVIBIVC+TfcOMb9J+C5gokDBLHBAA==" saltValue="2FHyt07RaLG2q5rk3Mrhug==" spinCount="100000" sheet="1" objects="1" scenarios="1"/>
  <mergeCells count="2">
    <mergeCell ref="BC1:BV4"/>
    <mergeCell ref="A27:DX34"/>
  </mergeCells>
  <phoneticPr fontId="5"/>
  <printOptions horizontalCentered="1"/>
  <pageMargins left="1.1811023622047245" right="1.1811023622047245" top="0.78740157480314965" bottom="0.78740157480314965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2A741-0750-4B05-A8BB-0154A433CC5F}">
  <sheetPr>
    <tabColor theme="2"/>
  </sheetPr>
  <dimension ref="B2:AU205"/>
  <sheetViews>
    <sheetView workbookViewId="0">
      <selection activeCell="B3" sqref="B3"/>
    </sheetView>
  </sheetViews>
  <sheetFormatPr defaultColWidth="5.6328125" defaultRowHeight="19" customHeight="1" x14ac:dyDescent="0.2"/>
  <cols>
    <col min="1" max="1" width="5.6328125" style="1"/>
    <col min="2" max="2" width="6.08984375" style="1" customWidth="1"/>
    <col min="3" max="3" width="37.7265625" style="1" customWidth="1"/>
    <col min="4" max="5" width="30.7265625" style="1" customWidth="1"/>
    <col min="6" max="14" width="10.453125" style="1" customWidth="1"/>
    <col min="15" max="47" width="11" style="1" customWidth="1"/>
    <col min="48" max="16384" width="5.6328125" style="1"/>
  </cols>
  <sheetData>
    <row r="2" spans="2:26" ht="35.15" customHeight="1" x14ac:dyDescent="0.2">
      <c r="B2" s="9" t="s">
        <v>11</v>
      </c>
    </row>
    <row r="3" spans="2:26" ht="19" customHeight="1" x14ac:dyDescent="0.2">
      <c r="B3" s="20" t="s">
        <v>4</v>
      </c>
      <c r="C3" s="21" t="s">
        <v>3</v>
      </c>
      <c r="D3" s="21" t="s">
        <v>12</v>
      </c>
      <c r="E3" s="21" t="s">
        <v>10</v>
      </c>
      <c r="F3" s="21" t="s">
        <v>9</v>
      </c>
      <c r="G3" s="21" t="s">
        <v>7</v>
      </c>
      <c r="H3" s="21" t="s">
        <v>8</v>
      </c>
      <c r="I3" s="22" t="s">
        <v>1</v>
      </c>
    </row>
    <row r="4" spans="2:26" ht="19" customHeight="1" x14ac:dyDescent="0.2">
      <c r="B4" s="2">
        <v>1</v>
      </c>
      <c r="C4" s="3" t="s">
        <v>2</v>
      </c>
      <c r="D4" s="4" t="str">
        <f>VLOOKUP(B4,必須項目,4,FALSE)&amp;VLOOKUP(B4,必須項目,5,FALSE)&amp;VLOOKUP(B4,必須項目,6,FALSE)&amp;VLOOKUP(B4,必須項目,7,FALSE)&amp;VLOOKUP(B4,必須項目,8,FALSE)&amp;VLOOKUP(B4,必須項目,9,FALSE)&amp;VLOOKUP(B4,必須項目,10,FALSE)</f>
        <v>令和年月日</v>
      </c>
      <c r="E4" s="3" t="str">
        <f>IFERROR(DBCS(TEXT(DATEVALUE(D4),"ggge年m月d日")),"")</f>
        <v/>
      </c>
      <c r="F4" s="5" t="str">
        <f>DBCS(MID(E4,1,2))</f>
        <v/>
      </c>
      <c r="G4" s="5" t="str">
        <f>DBCS(TEXT(E4,"e"))</f>
        <v/>
      </c>
      <c r="H4" s="5" t="str">
        <f>DBCS(TEXT(E4,"m"))</f>
        <v/>
      </c>
      <c r="I4" s="6" t="str">
        <f>DBCS(TEXT(E4,"d"))</f>
        <v/>
      </c>
    </row>
    <row r="6" spans="2:26" ht="19" customHeight="1" x14ac:dyDescent="0.2">
      <c r="B6" s="20" t="s">
        <v>4</v>
      </c>
      <c r="C6" s="23" t="s">
        <v>3</v>
      </c>
      <c r="D6" s="23" t="s">
        <v>12</v>
      </c>
      <c r="E6" s="21" t="s">
        <v>10</v>
      </c>
      <c r="F6" s="21" t="s">
        <v>3752</v>
      </c>
      <c r="G6" s="21" t="s">
        <v>3753</v>
      </c>
      <c r="H6" s="21" t="s">
        <v>3754</v>
      </c>
      <c r="I6" s="21" t="s">
        <v>3755</v>
      </c>
      <c r="J6" s="21" t="s">
        <v>3756</v>
      </c>
      <c r="K6" s="21" t="s">
        <v>3757</v>
      </c>
      <c r="L6" s="21" t="s">
        <v>3758</v>
      </c>
      <c r="M6" s="21" t="s">
        <v>3759</v>
      </c>
      <c r="N6" s="21" t="s">
        <v>3760</v>
      </c>
      <c r="O6" s="21" t="s">
        <v>3761</v>
      </c>
      <c r="P6" s="21" t="s">
        <v>3762</v>
      </c>
      <c r="Q6" s="21" t="s">
        <v>3763</v>
      </c>
      <c r="R6" s="21" t="s">
        <v>3764</v>
      </c>
      <c r="S6" s="21" t="s">
        <v>3765</v>
      </c>
      <c r="T6" s="21" t="s">
        <v>3766</v>
      </c>
      <c r="U6" s="21" t="s">
        <v>3767</v>
      </c>
      <c r="V6" s="21" t="s">
        <v>3768</v>
      </c>
      <c r="W6" s="21" t="s">
        <v>3769</v>
      </c>
      <c r="X6" s="21" t="s">
        <v>3770</v>
      </c>
      <c r="Y6" s="22" t="s">
        <v>3771</v>
      </c>
      <c r="Z6" s="105" t="s">
        <v>5628</v>
      </c>
    </row>
    <row r="7" spans="2:26" ht="19" customHeight="1" x14ac:dyDescent="0.2">
      <c r="B7" s="18">
        <v>2</v>
      </c>
      <c r="C7" s="25" t="s">
        <v>5865</v>
      </c>
      <c r="D7" s="24" t="str">
        <f>IF(VLOOKUP(B7,必須項目,4,FALSE)="","",VLOOKUP(B7,必須項目,4,FALSE))</f>
        <v/>
      </c>
      <c r="E7" s="24" t="str">
        <f t="shared" ref="E7" si="0">ASC(D7)</f>
        <v/>
      </c>
      <c r="F7" s="5" t="str">
        <f>DBCS(MID(E7,1,1))</f>
        <v/>
      </c>
      <c r="G7" s="5" t="str">
        <f>DBCS(MID(E7,2,1))</f>
        <v/>
      </c>
      <c r="H7" s="5" t="str">
        <f>DBCS(MID(E7,3,1))</f>
        <v/>
      </c>
      <c r="I7" s="5" t="str">
        <f>DBCS(MID(E7,4,1))</f>
        <v/>
      </c>
      <c r="J7" s="5" t="str">
        <f>DBCS(MID(E7,5,1))</f>
        <v/>
      </c>
      <c r="K7" s="5" t="str">
        <f>DBCS(MID(E7,6,1))</f>
        <v/>
      </c>
      <c r="L7" s="5" t="str">
        <f>DBCS(MID(E7,7,1))</f>
        <v/>
      </c>
      <c r="M7" s="5" t="str">
        <f>DBCS(MID(E7,8,1))</f>
        <v/>
      </c>
      <c r="N7" s="5" t="str">
        <f>DBCS(MID(E7,9,1))</f>
        <v/>
      </c>
      <c r="O7" s="5" t="str">
        <f>DBCS(MID(E7,10,1))</f>
        <v/>
      </c>
      <c r="P7" s="5" t="str">
        <f>DBCS(MID(E7,11,1))</f>
        <v/>
      </c>
      <c r="Q7" s="5" t="str">
        <f>DBCS(MID(E7,12,1))</f>
        <v/>
      </c>
      <c r="R7" s="5" t="str">
        <f>DBCS(MID(E7,13,1))</f>
        <v/>
      </c>
      <c r="S7" s="5" t="str">
        <f>DBCS(MID(E7,14,1))</f>
        <v/>
      </c>
      <c r="T7" s="5" t="str">
        <f>DBCS(MID(E7,15,1))</f>
        <v/>
      </c>
      <c r="U7" s="5" t="str">
        <f>DBCS(MID(E7,16,1))</f>
        <v/>
      </c>
      <c r="V7" s="5" t="str">
        <f>DBCS(MID(E7,17,1))</f>
        <v/>
      </c>
      <c r="W7" s="5" t="str">
        <f>DBCS(MID(E7,18,1))</f>
        <v/>
      </c>
      <c r="X7" s="5" t="str">
        <f>DBCS(MID(E7,19,1))</f>
        <v/>
      </c>
      <c r="Y7" s="6" t="str">
        <f>DBCS(MID(E7,20,1))</f>
        <v/>
      </c>
      <c r="Z7" s="16" t="str">
        <f>DBCS(MID(E7,21,1))</f>
        <v/>
      </c>
    </row>
    <row r="9" spans="2:26" ht="19" customHeight="1" x14ac:dyDescent="0.2">
      <c r="B9" s="26" t="s">
        <v>4</v>
      </c>
      <c r="C9" s="23" t="s">
        <v>3</v>
      </c>
      <c r="D9" s="23" t="s">
        <v>12</v>
      </c>
      <c r="E9" s="22" t="s">
        <v>10</v>
      </c>
      <c r="F9" s="23" t="s">
        <v>3752</v>
      </c>
      <c r="G9" s="23" t="s">
        <v>3753</v>
      </c>
      <c r="H9" s="23" t="s">
        <v>3754</v>
      </c>
      <c r="I9" s="23" t="s">
        <v>3755</v>
      </c>
      <c r="J9" s="23" t="s">
        <v>3756</v>
      </c>
      <c r="K9" s="23" t="s">
        <v>3757</v>
      </c>
      <c r="L9" s="23" t="s">
        <v>3758</v>
      </c>
      <c r="M9" s="23" t="s">
        <v>3759</v>
      </c>
      <c r="N9" s="23" t="s">
        <v>3760</v>
      </c>
      <c r="O9" s="23" t="s">
        <v>3761</v>
      </c>
      <c r="P9" s="23" t="s">
        <v>3762</v>
      </c>
      <c r="Q9" s="23" t="s">
        <v>3763</v>
      </c>
      <c r="R9" s="23" t="s">
        <v>3764</v>
      </c>
      <c r="S9" s="23" t="s">
        <v>3765</v>
      </c>
      <c r="T9" s="23" t="s">
        <v>3766</v>
      </c>
      <c r="U9" s="23" t="s">
        <v>3767</v>
      </c>
      <c r="V9" s="23" t="s">
        <v>3768</v>
      </c>
      <c r="W9" s="23" t="s">
        <v>3769</v>
      </c>
      <c r="X9" s="23" t="s">
        <v>3770</v>
      </c>
      <c r="Y9" s="23" t="s">
        <v>3771</v>
      </c>
      <c r="Z9" s="105" t="s">
        <v>5628</v>
      </c>
    </row>
    <row r="10" spans="2:26" ht="19" customHeight="1" x14ac:dyDescent="0.2">
      <c r="B10" s="2">
        <v>3</v>
      </c>
      <c r="C10" s="25" t="s">
        <v>5864</v>
      </c>
      <c r="D10" s="24" t="str">
        <f>IF(VLOOKUP(B10,必須項目,4,FALSE)="","",VLOOKUP(B10,必須項目,4,FALSE))</f>
        <v/>
      </c>
      <c r="E10" s="28" t="str">
        <f>ASC(D10)</f>
        <v/>
      </c>
      <c r="F10" s="16" t="str">
        <f>DBCS(MID(E10,1,1))</f>
        <v/>
      </c>
      <c r="G10" s="16" t="str">
        <f>DBCS(MID(E10,2,1))</f>
        <v/>
      </c>
      <c r="H10" s="16" t="str">
        <f>DBCS(MID(E10,3,1))</f>
        <v/>
      </c>
      <c r="I10" s="16" t="str">
        <f>DBCS(MID(E10,4,1))</f>
        <v/>
      </c>
      <c r="J10" s="16" t="str">
        <f>DBCS(MID(E10,5,1))</f>
        <v/>
      </c>
      <c r="K10" s="16" t="str">
        <f>DBCS(MID(E10,6,1))</f>
        <v/>
      </c>
      <c r="L10" s="16" t="str">
        <f>DBCS(MID(E10,7,1))</f>
        <v/>
      </c>
      <c r="M10" s="16" t="str">
        <f>DBCS(MID(E10,8,1))</f>
        <v/>
      </c>
      <c r="N10" s="16" t="str">
        <f>DBCS(MID(E10,9,1))</f>
        <v/>
      </c>
      <c r="O10" s="16" t="str">
        <f>DBCS(MID(E10,10,1))</f>
        <v/>
      </c>
      <c r="P10" s="16" t="str">
        <f>DBCS(MID(E10,11,1))</f>
        <v/>
      </c>
      <c r="Q10" s="16" t="str">
        <f>DBCS(MID(E10,12,1))</f>
        <v/>
      </c>
      <c r="R10" s="16" t="str">
        <f>DBCS(MID(E10,13,1))</f>
        <v/>
      </c>
      <c r="S10" s="16" t="str">
        <f>DBCS(MID(E10,14,1))</f>
        <v/>
      </c>
      <c r="T10" s="16" t="str">
        <f>DBCS(MID(E10,15,1))</f>
        <v/>
      </c>
      <c r="U10" s="16" t="str">
        <f>DBCS(MID(E10,16,1))</f>
        <v/>
      </c>
      <c r="V10" s="16" t="str">
        <f>DBCS(MID(E10,17,1))</f>
        <v/>
      </c>
      <c r="W10" s="16" t="str">
        <f>DBCS(MID(E10,18,1))</f>
        <v/>
      </c>
      <c r="X10" s="16" t="str">
        <f>DBCS(MID(E10,19,1))</f>
        <v/>
      </c>
      <c r="Y10" s="16" t="str">
        <f>DBCS(MID(E10,20,1))</f>
        <v/>
      </c>
      <c r="Z10" s="16" t="str">
        <f>DBCS(MID(E10,21,1))</f>
        <v/>
      </c>
    </row>
    <row r="12" spans="2:26" ht="19" customHeight="1" x14ac:dyDescent="0.2">
      <c r="B12" s="20" t="s">
        <v>4</v>
      </c>
      <c r="C12" s="21" t="s">
        <v>3</v>
      </c>
      <c r="D12" s="21" t="s">
        <v>12</v>
      </c>
      <c r="E12" s="21" t="s">
        <v>10</v>
      </c>
      <c r="F12" s="21" t="s">
        <v>9</v>
      </c>
      <c r="G12" s="21" t="s">
        <v>3738</v>
      </c>
      <c r="H12" s="21" t="s">
        <v>3739</v>
      </c>
      <c r="I12" s="21" t="s">
        <v>3740</v>
      </c>
      <c r="J12" s="21" t="s">
        <v>3741</v>
      </c>
      <c r="K12" s="21" t="s">
        <v>3742</v>
      </c>
      <c r="L12" s="21" t="s">
        <v>3743</v>
      </c>
    </row>
    <row r="13" spans="2:26" ht="19" customHeight="1" x14ac:dyDescent="0.2">
      <c r="B13" s="2">
        <v>4</v>
      </c>
      <c r="C13" s="3" t="s">
        <v>6</v>
      </c>
      <c r="D13" s="4" t="str">
        <f>VLOOKUP(B13,必須項目,4,FALSE)&amp;VLOOKUP(B13,必須項目,5,FALSE)&amp;VLOOKUP(B13,必須項目,6,FALSE)&amp;VLOOKUP(B13,必須項目,7,FALSE)&amp;VLOOKUP(B13,必須項目,8,FALSE)&amp;VLOOKUP(B13,必須項目,9,FALSE)&amp;VLOOKUP(B13,必須項目,10,FALSE)</f>
        <v>昭和年月日</v>
      </c>
      <c r="E13" s="3" t="str">
        <f>IFERROR(DBCS(DATESTRING(D13)),"")</f>
        <v/>
      </c>
      <c r="F13" s="5" t="str">
        <f>IFERROR(DBCS(VLOOKUP(MID(E13,1,2),和暦の変換,2,FALSE)),"")</f>
        <v/>
      </c>
      <c r="G13" s="5" t="str">
        <f>MID(E13,3,1)</f>
        <v/>
      </c>
      <c r="H13" s="5" t="str">
        <f>MID(E13,4,1)</f>
        <v/>
      </c>
      <c r="I13" s="6" t="str">
        <f>MID(E13,6,1)</f>
        <v/>
      </c>
      <c r="J13" s="86" t="str">
        <f>MID(E13,7,1)</f>
        <v/>
      </c>
      <c r="K13" s="86" t="str">
        <f>MID(E13,9,1)</f>
        <v/>
      </c>
      <c r="L13" s="86" t="str">
        <f>MID(E13,10,1)</f>
        <v/>
      </c>
    </row>
    <row r="15" spans="2:26" ht="19" customHeight="1" x14ac:dyDescent="0.2">
      <c r="B15" s="20" t="s">
        <v>4</v>
      </c>
      <c r="C15" s="21" t="s">
        <v>3</v>
      </c>
      <c r="D15" s="21" t="s">
        <v>12</v>
      </c>
      <c r="E15" s="22" t="s">
        <v>10</v>
      </c>
    </row>
    <row r="16" spans="2:26" ht="19" customHeight="1" x14ac:dyDescent="0.2">
      <c r="B16" s="2">
        <v>5</v>
      </c>
      <c r="C16" s="3" t="s">
        <v>5807</v>
      </c>
      <c r="D16" s="3" t="str">
        <f>IF(VLOOKUP(B16,必須項目,4,FALSE)="","",VLOOKUP(B16,必須項目,4,FALSE))</f>
        <v/>
      </c>
      <c r="E16" s="7" t="str">
        <f>IFERROR(DBCS(VLOOKUP(D16,性別の変換,2,FALSE)),"")</f>
        <v/>
      </c>
    </row>
    <row r="18" spans="2:47" ht="19" customHeight="1" x14ac:dyDescent="0.2">
      <c r="B18" s="26" t="s">
        <v>4</v>
      </c>
      <c r="C18" s="23" t="s">
        <v>3</v>
      </c>
      <c r="D18" s="23" t="s">
        <v>12</v>
      </c>
      <c r="E18" s="23" t="s">
        <v>10</v>
      </c>
      <c r="F18" s="21" t="s">
        <v>3773</v>
      </c>
      <c r="G18" s="21" t="s">
        <v>3774</v>
      </c>
      <c r="H18" s="22" t="s">
        <v>3775</v>
      </c>
    </row>
    <row r="19" spans="2:47" ht="19" customHeight="1" x14ac:dyDescent="0.2">
      <c r="B19" s="2">
        <v>6</v>
      </c>
      <c r="C19" s="3" t="s">
        <v>3772</v>
      </c>
      <c r="D19" s="3" t="str">
        <f>IF(VLOOKUP(B19,必須項目,4,FALSE)="","",VLOOKUP(B19,必須項目,4,FALSE))</f>
        <v/>
      </c>
      <c r="E19" s="3" t="str">
        <f>DBCS(D19)</f>
        <v/>
      </c>
      <c r="F19" s="5" t="str">
        <f>MID(E19,1,1)</f>
        <v/>
      </c>
      <c r="G19" s="5" t="str">
        <f>MID(E19,2,1)</f>
        <v/>
      </c>
      <c r="H19" s="6" t="str">
        <f>MID(E19,3,1)</f>
        <v/>
      </c>
    </row>
    <row r="21" spans="2:47" ht="19" customHeight="1" x14ac:dyDescent="0.2">
      <c r="B21" s="20" t="s">
        <v>4</v>
      </c>
      <c r="C21" s="21" t="s">
        <v>3</v>
      </c>
      <c r="D21" s="21" t="s">
        <v>12</v>
      </c>
      <c r="E21" s="21" t="s">
        <v>10</v>
      </c>
      <c r="F21" s="21" t="s">
        <v>16</v>
      </c>
      <c r="G21" s="21" t="s">
        <v>15</v>
      </c>
      <c r="H21" s="21" t="s">
        <v>14</v>
      </c>
      <c r="I21" s="22" t="s">
        <v>13</v>
      </c>
    </row>
    <row r="22" spans="2:47" ht="19" customHeight="1" x14ac:dyDescent="0.2">
      <c r="B22" s="2">
        <v>7</v>
      </c>
      <c r="C22" s="3" t="s">
        <v>3776</v>
      </c>
      <c r="D22" s="3" t="str">
        <f>IF(VLOOKUP(B22,必須項目,4,FALSE)="","",VLOOKUP(B22,必須項目,4,FALSE))</f>
        <v/>
      </c>
      <c r="E22" s="3" t="str">
        <f>DBCS(D22)</f>
        <v/>
      </c>
      <c r="F22" s="5" t="str">
        <f>MID(E22,1,1)</f>
        <v/>
      </c>
      <c r="G22" s="5" t="str">
        <f>MID(E22,2,1)</f>
        <v/>
      </c>
      <c r="H22" s="5" t="str">
        <f>MID(E22,3,1)</f>
        <v/>
      </c>
      <c r="I22" s="6" t="str">
        <f>MID(E22,4,1)</f>
        <v/>
      </c>
    </row>
    <row r="23" spans="2:47" ht="19" customHeight="1" x14ac:dyDescent="0.2">
      <c r="B23" s="37"/>
      <c r="F23" s="37"/>
      <c r="G23" s="37"/>
      <c r="H23" s="37"/>
      <c r="I23" s="37"/>
    </row>
    <row r="24" spans="2:47" ht="19" customHeight="1" x14ac:dyDescent="0.2">
      <c r="B24" s="20" t="s">
        <v>4</v>
      </c>
      <c r="C24" s="21" t="s">
        <v>3</v>
      </c>
      <c r="D24" s="21" t="s">
        <v>12</v>
      </c>
      <c r="E24" s="21" t="s">
        <v>10</v>
      </c>
      <c r="F24" s="21" t="s">
        <v>17</v>
      </c>
      <c r="G24" s="21" t="s">
        <v>16</v>
      </c>
      <c r="H24" s="21" t="s">
        <v>15</v>
      </c>
      <c r="I24" s="21" t="s">
        <v>14</v>
      </c>
      <c r="J24" s="22" t="s">
        <v>13</v>
      </c>
    </row>
    <row r="25" spans="2:47" ht="19" customHeight="1" x14ac:dyDescent="0.2">
      <c r="B25" s="2">
        <v>9</v>
      </c>
      <c r="C25" s="3" t="s">
        <v>5627</v>
      </c>
      <c r="D25" s="3" t="str">
        <f>IF(VLOOKUP(B25,必須項目,4,FALSE)="","",VLOOKUP(B25,必須項目,4,FALSE))</f>
        <v/>
      </c>
      <c r="E25" s="3" t="str">
        <f>IFERROR(DBCS(VLOOKUP(D25,市区町村コード,3,FALSE)),"")</f>
        <v/>
      </c>
      <c r="F25" s="5" t="str">
        <f>MID(E25,1,1)</f>
        <v/>
      </c>
      <c r="G25" s="5" t="str">
        <f>MID(E25,2,1)</f>
        <v/>
      </c>
      <c r="H25" s="5" t="str">
        <f>MID(E25,3,1)</f>
        <v/>
      </c>
      <c r="I25" s="5" t="str">
        <f>MID(E25,4,1)</f>
        <v/>
      </c>
      <c r="J25" s="6" t="str">
        <f>MID(E25,5,1)</f>
        <v/>
      </c>
    </row>
    <row r="27" spans="2:47" ht="19" customHeight="1" x14ac:dyDescent="0.2">
      <c r="C27" s="20" t="s">
        <v>5811</v>
      </c>
      <c r="D27" s="21" t="s">
        <v>5812</v>
      </c>
      <c r="E27" s="22" t="s">
        <v>5813</v>
      </c>
    </row>
    <row r="28" spans="2:47" ht="19" customHeight="1" x14ac:dyDescent="0.2">
      <c r="C28" s="29" t="str">
        <f>IFERROR(VLOOKUP(D25,市区町村コード,4,FALSE),"")</f>
        <v/>
      </c>
      <c r="D28" s="24" t="str">
        <f>IFERROR(VLOOKUP(D25,市区町村コード,5,FALSE),"")</f>
        <v/>
      </c>
      <c r="E28" s="28" t="str">
        <f>IFERROR(VLOOKUP(D25,市区町村コード,6,FALSE),"")</f>
        <v/>
      </c>
    </row>
    <row r="29" spans="2:47" ht="19" customHeight="1" x14ac:dyDescent="0.2">
      <c r="C29" s="53"/>
      <c r="D29" s="53"/>
      <c r="E29" s="53"/>
    </row>
    <row r="30" spans="2:47" ht="19" customHeight="1" x14ac:dyDescent="0.2">
      <c r="B30" s="20" t="s">
        <v>4</v>
      </c>
      <c r="C30" s="21" t="s">
        <v>3</v>
      </c>
      <c r="D30" s="21" t="s">
        <v>12</v>
      </c>
      <c r="E30" s="21" t="s">
        <v>10</v>
      </c>
      <c r="F30" s="21" t="s">
        <v>3752</v>
      </c>
      <c r="G30" s="21" t="s">
        <v>3753</v>
      </c>
      <c r="H30" s="21" t="s">
        <v>3754</v>
      </c>
      <c r="I30" s="21" t="s">
        <v>3755</v>
      </c>
      <c r="J30" s="21" t="s">
        <v>3756</v>
      </c>
      <c r="K30" s="21" t="s">
        <v>3757</v>
      </c>
      <c r="L30" s="21" t="s">
        <v>3758</v>
      </c>
      <c r="M30" s="21" t="s">
        <v>3759</v>
      </c>
      <c r="N30" s="21" t="s">
        <v>3760</v>
      </c>
      <c r="O30" s="21" t="s">
        <v>3761</v>
      </c>
      <c r="P30" s="21" t="s">
        <v>3762</v>
      </c>
      <c r="Q30" s="21" t="s">
        <v>3763</v>
      </c>
      <c r="R30" s="21" t="s">
        <v>3764</v>
      </c>
      <c r="S30" s="21" t="s">
        <v>3765</v>
      </c>
      <c r="T30" s="21" t="s">
        <v>3766</v>
      </c>
      <c r="U30" s="21" t="s">
        <v>3767</v>
      </c>
      <c r="V30" s="21" t="s">
        <v>3768</v>
      </c>
      <c r="W30" s="21" t="s">
        <v>3769</v>
      </c>
      <c r="X30" s="21" t="s">
        <v>3770</v>
      </c>
      <c r="Y30" s="21" t="s">
        <v>3771</v>
      </c>
      <c r="Z30" s="21" t="s">
        <v>5628</v>
      </c>
      <c r="AA30" s="21" t="s">
        <v>5629</v>
      </c>
      <c r="AB30" s="21" t="s">
        <v>5630</v>
      </c>
      <c r="AC30" s="21" t="s">
        <v>5631</v>
      </c>
      <c r="AD30" s="21" t="s">
        <v>5632</v>
      </c>
      <c r="AE30" s="21" t="s">
        <v>5633</v>
      </c>
      <c r="AF30" s="21" t="s">
        <v>5634</v>
      </c>
      <c r="AG30" s="21" t="s">
        <v>5635</v>
      </c>
      <c r="AH30" s="21" t="s">
        <v>5636</v>
      </c>
      <c r="AI30" s="21" t="s">
        <v>5637</v>
      </c>
      <c r="AJ30" s="21" t="s">
        <v>5638</v>
      </c>
      <c r="AK30" s="21" t="s">
        <v>5639</v>
      </c>
      <c r="AL30" s="21" t="s">
        <v>5640</v>
      </c>
      <c r="AM30" s="21" t="s">
        <v>5641</v>
      </c>
      <c r="AN30" s="21" t="s">
        <v>5642</v>
      </c>
      <c r="AO30" s="21" t="s">
        <v>5643</v>
      </c>
      <c r="AP30" s="21" t="s">
        <v>5644</v>
      </c>
      <c r="AQ30" s="21" t="s">
        <v>5645</v>
      </c>
      <c r="AR30" s="21" t="s">
        <v>5646</v>
      </c>
      <c r="AS30" s="22" t="s">
        <v>5647</v>
      </c>
      <c r="AT30" s="21" t="s">
        <v>5814</v>
      </c>
      <c r="AU30" s="21" t="s">
        <v>5815</v>
      </c>
    </row>
    <row r="31" spans="2:47" ht="19" customHeight="1" x14ac:dyDescent="0.2">
      <c r="B31" s="2">
        <v>10</v>
      </c>
      <c r="C31" s="3" t="s">
        <v>5649</v>
      </c>
      <c r="D31" s="24" t="str">
        <f>IF(VLOOKUP(B31,必須項目,4,FALSE)="","",VLOOKUP(B31,必須項目,4,FALSE))</f>
        <v/>
      </c>
      <c r="E31" s="24" t="str">
        <f>ASC(D31)</f>
        <v/>
      </c>
      <c r="F31" s="5" t="str">
        <f>DBCS(MID(E31,1,1))</f>
        <v/>
      </c>
      <c r="G31" s="5" t="str">
        <f>DBCS(MID(E31,2,1))</f>
        <v/>
      </c>
      <c r="H31" s="5" t="str">
        <f>DBCS(MID(E31,3,1))</f>
        <v/>
      </c>
      <c r="I31" s="5" t="str">
        <f>DBCS(MID(E31,4,1))</f>
        <v/>
      </c>
      <c r="J31" s="5" t="str">
        <f>DBCS(MID(E31,5,1))</f>
        <v/>
      </c>
      <c r="K31" s="5" t="str">
        <f>DBCS(MID(E31,6,1))</f>
        <v/>
      </c>
      <c r="L31" s="5" t="str">
        <f>DBCS(MID(E31,7,1))</f>
        <v/>
      </c>
      <c r="M31" s="5" t="str">
        <f>DBCS(MID(E31,8,1))</f>
        <v/>
      </c>
      <c r="N31" s="5" t="str">
        <f>DBCS(MID(E31,9,1))</f>
        <v/>
      </c>
      <c r="O31" s="5" t="str">
        <f>DBCS(MID(E31,10,1))</f>
        <v/>
      </c>
      <c r="P31" s="5" t="str">
        <f>DBCS(MID(E31,11,1))</f>
        <v/>
      </c>
      <c r="Q31" s="5" t="str">
        <f>DBCS(MID(E31,12,1))</f>
        <v/>
      </c>
      <c r="R31" s="5" t="str">
        <f>DBCS(MID(E31,13,1))</f>
        <v/>
      </c>
      <c r="S31" s="5" t="str">
        <f>DBCS(MID(E31,14,1))</f>
        <v/>
      </c>
      <c r="T31" s="5" t="str">
        <f>DBCS(MID(E31,15,1))</f>
        <v/>
      </c>
      <c r="U31" s="5" t="str">
        <f>DBCS(MID(E31,16,1))</f>
        <v/>
      </c>
      <c r="V31" s="5" t="str">
        <f>DBCS(MID(E31,17,1))</f>
        <v/>
      </c>
      <c r="W31" s="5" t="str">
        <f>DBCS(MID(E31,18,1))</f>
        <v/>
      </c>
      <c r="X31" s="5" t="str">
        <f>DBCS(MID(E31,19,1))</f>
        <v/>
      </c>
      <c r="Y31" s="5" t="str">
        <f>DBCS(MID(E31,20,1))</f>
        <v/>
      </c>
      <c r="Z31" s="5" t="str">
        <f>DBCS(MID(E31,21,1))</f>
        <v/>
      </c>
      <c r="AA31" s="5" t="str">
        <f>DBCS(MID(E31,22,1))</f>
        <v/>
      </c>
      <c r="AB31" s="5" t="str">
        <f>DBCS(MID(E31,23,1))</f>
        <v/>
      </c>
      <c r="AC31" s="5" t="str">
        <f>DBCS(MID(E31,24,1))</f>
        <v/>
      </c>
      <c r="AD31" s="5" t="str">
        <f>DBCS(MID(E31,25,1))</f>
        <v/>
      </c>
      <c r="AE31" s="5" t="str">
        <f>DBCS(MID(E31,26,1))</f>
        <v/>
      </c>
      <c r="AF31" s="5" t="str">
        <f>DBCS(MID(E31,27,1))</f>
        <v/>
      </c>
      <c r="AG31" s="5" t="str">
        <f>DBCS(MID(E31,28,1))</f>
        <v/>
      </c>
      <c r="AH31" s="5" t="str">
        <f>DBCS(MID(E31,29,1))</f>
        <v/>
      </c>
      <c r="AI31" s="5" t="str">
        <f>DBCS(MID(E31,30,1))</f>
        <v/>
      </c>
      <c r="AJ31" s="5" t="str">
        <f>DBCS(MID(E31,31,1))</f>
        <v/>
      </c>
      <c r="AK31" s="5" t="str">
        <f>DBCS(MID(E31,32,1))</f>
        <v/>
      </c>
      <c r="AL31" s="5" t="str">
        <f>DBCS(MID(E31,33,1))</f>
        <v/>
      </c>
      <c r="AM31" s="5" t="str">
        <f>DBCS(MID(E31,34,1))</f>
        <v/>
      </c>
      <c r="AN31" s="5" t="str">
        <f>DBCS(MID(E31,35,1))</f>
        <v/>
      </c>
      <c r="AO31" s="5" t="str">
        <f>DBCS(MID(E31,36,1))</f>
        <v/>
      </c>
      <c r="AP31" s="5" t="str">
        <f>DBCS(MID(E31,37,1))</f>
        <v/>
      </c>
      <c r="AQ31" s="5" t="str">
        <f>DBCS(MID(E31,38,1))</f>
        <v/>
      </c>
      <c r="AR31" s="5" t="str">
        <f>DBCS(MID(E31,39,1))</f>
        <v/>
      </c>
      <c r="AS31" s="6" t="str">
        <f>DBCS(MID(E31,40,1))</f>
        <v/>
      </c>
      <c r="AT31" s="86" t="str">
        <f>DBCS(MID(E31,41,1))</f>
        <v/>
      </c>
      <c r="AU31" s="86" t="str">
        <f>DBCS(MID(E31,42,1))</f>
        <v/>
      </c>
    </row>
    <row r="32" spans="2:47" ht="19" customHeight="1" x14ac:dyDescent="0.2">
      <c r="B32" s="37"/>
      <c r="F32" s="37"/>
      <c r="G32" s="37"/>
      <c r="H32" s="37"/>
      <c r="I32" s="37"/>
    </row>
    <row r="33" spans="2:47" ht="19" customHeight="1" x14ac:dyDescent="0.2">
      <c r="B33" s="20" t="s">
        <v>4</v>
      </c>
      <c r="C33" s="21" t="s">
        <v>3</v>
      </c>
      <c r="D33" s="21" t="s">
        <v>12</v>
      </c>
      <c r="E33" s="21" t="s">
        <v>10</v>
      </c>
      <c r="F33" s="21" t="s">
        <v>3752</v>
      </c>
      <c r="G33" s="21" t="s">
        <v>3753</v>
      </c>
      <c r="H33" s="21" t="s">
        <v>3754</v>
      </c>
      <c r="I33" s="21" t="s">
        <v>3755</v>
      </c>
      <c r="J33" s="21" t="s">
        <v>3756</v>
      </c>
      <c r="K33" s="21" t="s">
        <v>3757</v>
      </c>
      <c r="L33" s="21" t="s">
        <v>3758</v>
      </c>
      <c r="M33" s="21" t="s">
        <v>3759</v>
      </c>
      <c r="N33" s="21" t="s">
        <v>3760</v>
      </c>
      <c r="O33" s="21" t="s">
        <v>3761</v>
      </c>
      <c r="P33" s="21" t="s">
        <v>3762</v>
      </c>
      <c r="Q33" s="21" t="s">
        <v>3763</v>
      </c>
      <c r="R33" s="22" t="s">
        <v>3764</v>
      </c>
    </row>
    <row r="34" spans="2:47" ht="19" customHeight="1" x14ac:dyDescent="0.2">
      <c r="B34" s="2">
        <v>11</v>
      </c>
      <c r="C34" s="3" t="s">
        <v>5648</v>
      </c>
      <c r="D34" s="3" t="str">
        <f>VLOOKUP(B34,必須項目,4,FALSE)&amp;VLOOKUP(B34,必須項目,5,FALSE)&amp;VLOOKUP(B34,必須項目,6,FALSE)&amp;VLOOKUP(B34,必須項目,7,FALSE)&amp;VLOOKUP(B34,必須項目,8,FALSE)&amp;VLOOKUP(B34,必須項目,9,FALSE)</f>
        <v>－－</v>
      </c>
      <c r="E34" s="3" t="str">
        <f>IF(D34="－－","",DBCS(D34))</f>
        <v/>
      </c>
      <c r="F34" s="5" t="str">
        <f>DBCS(MID(E34,1,1))</f>
        <v/>
      </c>
      <c r="G34" s="5" t="str">
        <f>DBCS(MID(E34,2,1))</f>
        <v/>
      </c>
      <c r="H34" s="5" t="str">
        <f>DBCS(MID(E34,3,1))</f>
        <v/>
      </c>
      <c r="I34" s="5" t="str">
        <f>DBCS(MID(E34,4,1))</f>
        <v/>
      </c>
      <c r="J34" s="5" t="str">
        <f>DBCS(MID(E34,5,1))</f>
        <v/>
      </c>
      <c r="K34" s="5" t="str">
        <f>DBCS(MID(E34,6,1))</f>
        <v/>
      </c>
      <c r="L34" s="5" t="str">
        <f>DBCS(MID(E34,7,1))</f>
        <v/>
      </c>
      <c r="M34" s="5" t="str">
        <f>DBCS(MID(E34,8,1))</f>
        <v/>
      </c>
      <c r="N34" s="5" t="str">
        <f>DBCS(MID(E34,9,1))</f>
        <v/>
      </c>
      <c r="O34" s="5" t="str">
        <f>DBCS(MID(E34,10,1))</f>
        <v/>
      </c>
      <c r="P34" s="5" t="str">
        <f>DBCS(MID(E34,11,1))</f>
        <v/>
      </c>
      <c r="Q34" s="5" t="str">
        <f>DBCS(MID(E34,12,1))</f>
        <v/>
      </c>
      <c r="R34" s="6" t="str">
        <f>DBCS(MID(E34,13,1))</f>
        <v/>
      </c>
    </row>
    <row r="35" spans="2:47" ht="19" customHeight="1" x14ac:dyDescent="0.2">
      <c r="B35" s="37"/>
      <c r="F35" s="37"/>
      <c r="G35" s="37"/>
      <c r="H35" s="37"/>
      <c r="I35" s="37"/>
    </row>
    <row r="36" spans="2:47" ht="19" customHeight="1" x14ac:dyDescent="0.2">
      <c r="B36" s="20" t="s">
        <v>4</v>
      </c>
      <c r="C36" s="21" t="s">
        <v>3</v>
      </c>
      <c r="D36" s="21" t="s">
        <v>12</v>
      </c>
      <c r="E36" s="21" t="s">
        <v>10</v>
      </c>
      <c r="F36" s="21" t="s">
        <v>17</v>
      </c>
      <c r="G36" s="21" t="s">
        <v>16</v>
      </c>
      <c r="H36" s="21" t="s">
        <v>15</v>
      </c>
      <c r="I36" s="21" t="s">
        <v>14</v>
      </c>
      <c r="J36" s="22" t="s">
        <v>13</v>
      </c>
    </row>
    <row r="37" spans="2:47" ht="19" customHeight="1" x14ac:dyDescent="0.2">
      <c r="B37" s="2">
        <v>13</v>
      </c>
      <c r="C37" s="3" t="s">
        <v>5650</v>
      </c>
      <c r="D37" s="3" t="str">
        <f>IF(VLOOKUP(B37,必須項目,4,FALSE)="","",VLOOKUP(B37,必須項目,4,FALSE))</f>
        <v/>
      </c>
      <c r="E37" s="3" t="str">
        <f>IFERROR(DBCS(VLOOKUP(D37,市区町村コード,3,FALSE)),"")</f>
        <v/>
      </c>
      <c r="F37" s="5" t="str">
        <f>MID(E37,1,1)</f>
        <v/>
      </c>
      <c r="G37" s="5" t="str">
        <f>MID(E37,2,1)</f>
        <v/>
      </c>
      <c r="H37" s="5" t="str">
        <f>MID(E37,3,1)</f>
        <v/>
      </c>
      <c r="I37" s="5" t="str">
        <f>MID(E37,4,1)</f>
        <v/>
      </c>
      <c r="J37" s="6" t="str">
        <f>MID(E37,5,1)</f>
        <v/>
      </c>
    </row>
    <row r="39" spans="2:47" ht="19" customHeight="1" x14ac:dyDescent="0.2">
      <c r="C39" s="20" t="s">
        <v>5861</v>
      </c>
      <c r="D39" s="21" t="s">
        <v>5862</v>
      </c>
      <c r="E39" s="22" t="s">
        <v>5863</v>
      </c>
    </row>
    <row r="40" spans="2:47" ht="19" customHeight="1" x14ac:dyDescent="0.2">
      <c r="C40" s="30" t="str">
        <f>IFERROR(VLOOKUP(D37,市区町村コード,4,FALSE),"")</f>
        <v/>
      </c>
      <c r="D40" s="3" t="str">
        <f>IFERROR(VLOOKUP(D37,市区町村コード,5,FALSE),"")</f>
        <v/>
      </c>
      <c r="E40" s="7" t="str">
        <f>IFERROR(VLOOKUP(D37,市区町村コード,6,FALSE),"")</f>
        <v/>
      </c>
    </row>
    <row r="42" spans="2:47" ht="19" customHeight="1" x14ac:dyDescent="0.2">
      <c r="B42" s="20" t="s">
        <v>4</v>
      </c>
      <c r="C42" s="21" t="s">
        <v>3</v>
      </c>
      <c r="D42" s="21" t="s">
        <v>12</v>
      </c>
      <c r="E42" s="21" t="s">
        <v>10</v>
      </c>
      <c r="F42" s="21" t="s">
        <v>3752</v>
      </c>
      <c r="G42" s="21" t="s">
        <v>3753</v>
      </c>
      <c r="H42" s="21" t="s">
        <v>3754</v>
      </c>
      <c r="I42" s="21" t="s">
        <v>3755</v>
      </c>
      <c r="J42" s="21" t="s">
        <v>3756</v>
      </c>
      <c r="K42" s="21" t="s">
        <v>3757</v>
      </c>
      <c r="L42" s="21" t="s">
        <v>3758</v>
      </c>
      <c r="M42" s="21" t="s">
        <v>3759</v>
      </c>
      <c r="N42" s="21" t="s">
        <v>3760</v>
      </c>
      <c r="O42" s="21" t="s">
        <v>3761</v>
      </c>
      <c r="P42" s="21" t="s">
        <v>3762</v>
      </c>
      <c r="Q42" s="21" t="s">
        <v>3763</v>
      </c>
      <c r="R42" s="21" t="s">
        <v>3764</v>
      </c>
      <c r="S42" s="21" t="s">
        <v>3765</v>
      </c>
      <c r="T42" s="21" t="s">
        <v>3766</v>
      </c>
      <c r="U42" s="21" t="s">
        <v>3767</v>
      </c>
      <c r="V42" s="21" t="s">
        <v>3768</v>
      </c>
      <c r="W42" s="21" t="s">
        <v>3769</v>
      </c>
      <c r="X42" s="21" t="s">
        <v>3770</v>
      </c>
      <c r="Y42" s="21" t="s">
        <v>3771</v>
      </c>
      <c r="Z42" s="21" t="s">
        <v>5628</v>
      </c>
      <c r="AA42" s="21" t="s">
        <v>5629</v>
      </c>
      <c r="AB42" s="21" t="s">
        <v>5630</v>
      </c>
      <c r="AC42" s="21" t="s">
        <v>5631</v>
      </c>
      <c r="AD42" s="21" t="s">
        <v>5632</v>
      </c>
      <c r="AE42" s="21" t="s">
        <v>5633</v>
      </c>
      <c r="AF42" s="21" t="s">
        <v>5634</v>
      </c>
      <c r="AG42" s="21" t="s">
        <v>5635</v>
      </c>
      <c r="AH42" s="21" t="s">
        <v>5636</v>
      </c>
      <c r="AI42" s="21" t="s">
        <v>5637</v>
      </c>
      <c r="AJ42" s="21" t="s">
        <v>5638</v>
      </c>
      <c r="AK42" s="21" t="s">
        <v>5639</v>
      </c>
      <c r="AL42" s="21" t="s">
        <v>5640</v>
      </c>
      <c r="AM42" s="21" t="s">
        <v>5641</v>
      </c>
      <c r="AN42" s="21" t="s">
        <v>5642</v>
      </c>
      <c r="AO42" s="21" t="s">
        <v>5643</v>
      </c>
      <c r="AP42" s="21" t="s">
        <v>5644</v>
      </c>
      <c r="AQ42" s="21" t="s">
        <v>5645</v>
      </c>
      <c r="AR42" s="21" t="s">
        <v>5646</v>
      </c>
      <c r="AS42" s="22" t="s">
        <v>5647</v>
      </c>
      <c r="AT42" s="21" t="s">
        <v>5814</v>
      </c>
      <c r="AU42" s="21" t="s">
        <v>5815</v>
      </c>
    </row>
    <row r="43" spans="2:47" ht="19" customHeight="1" x14ac:dyDescent="0.2">
      <c r="B43" s="2">
        <v>14</v>
      </c>
      <c r="C43" s="3" t="s">
        <v>5651</v>
      </c>
      <c r="D43" s="24" t="str">
        <f>IF(VLOOKUP(B43,必須項目,4,FALSE)="","",VLOOKUP(B43,必須項目,4,FALSE))</f>
        <v/>
      </c>
      <c r="E43" s="24" t="str">
        <f>ASC(D43)</f>
        <v/>
      </c>
      <c r="F43" s="5" t="str">
        <f>DBCS(MID(E43,1,1))</f>
        <v/>
      </c>
      <c r="G43" s="5" t="str">
        <f>DBCS(MID(E43,2,1))</f>
        <v/>
      </c>
      <c r="H43" s="5" t="str">
        <f>DBCS(MID(E43,3,1))</f>
        <v/>
      </c>
      <c r="I43" s="5" t="str">
        <f>DBCS(MID(E43,4,1))</f>
        <v/>
      </c>
      <c r="J43" s="5" t="str">
        <f>DBCS(MID(E43,5,1))</f>
        <v/>
      </c>
      <c r="K43" s="5" t="str">
        <f>DBCS(MID(E43,6,1))</f>
        <v/>
      </c>
      <c r="L43" s="5" t="str">
        <f>DBCS(MID(E43,7,1))</f>
        <v/>
      </c>
      <c r="M43" s="5" t="str">
        <f>DBCS(MID(E43,8,1))</f>
        <v/>
      </c>
      <c r="N43" s="5" t="str">
        <f>DBCS(MID(E43,9,1))</f>
        <v/>
      </c>
      <c r="O43" s="5" t="str">
        <f>DBCS(MID(E43,10,1))</f>
        <v/>
      </c>
      <c r="P43" s="5" t="str">
        <f>DBCS(MID(E43,11,1))</f>
        <v/>
      </c>
      <c r="Q43" s="5" t="str">
        <f>DBCS(MID(E43,12,1))</f>
        <v/>
      </c>
      <c r="R43" s="5" t="str">
        <f>DBCS(MID(E43,13,1))</f>
        <v/>
      </c>
      <c r="S43" s="5" t="str">
        <f>DBCS(MID(E43,14,1))</f>
        <v/>
      </c>
      <c r="T43" s="5" t="str">
        <f>DBCS(MID(E43,15,1))</f>
        <v/>
      </c>
      <c r="U43" s="5" t="str">
        <f>DBCS(MID(E43,16,1))</f>
        <v/>
      </c>
      <c r="V43" s="5" t="str">
        <f>DBCS(MID(E43,17,1))</f>
        <v/>
      </c>
      <c r="W43" s="5" t="str">
        <f>DBCS(MID(E43,18,1))</f>
        <v/>
      </c>
      <c r="X43" s="5" t="str">
        <f>DBCS(MID(E43,19,1))</f>
        <v/>
      </c>
      <c r="Y43" s="5" t="str">
        <f>DBCS(MID(E43,20,1))</f>
        <v/>
      </c>
      <c r="Z43" s="5" t="str">
        <f>DBCS(MID(E43,21,1))</f>
        <v/>
      </c>
      <c r="AA43" s="5" t="str">
        <f>DBCS(MID(E43,22,1))</f>
        <v/>
      </c>
      <c r="AB43" s="5" t="str">
        <f>DBCS(MID(E43,23,1))</f>
        <v/>
      </c>
      <c r="AC43" s="5" t="str">
        <f>DBCS(MID(E43,24,1))</f>
        <v/>
      </c>
      <c r="AD43" s="5" t="str">
        <f>DBCS(MID(E43,25,1))</f>
        <v/>
      </c>
      <c r="AE43" s="5" t="str">
        <f>DBCS(MID(E43,26,1))</f>
        <v/>
      </c>
      <c r="AF43" s="5" t="str">
        <f>DBCS(MID(E43,27,1))</f>
        <v/>
      </c>
      <c r="AG43" s="5" t="str">
        <f>DBCS(MID(E43,28,1))</f>
        <v/>
      </c>
      <c r="AH43" s="5" t="str">
        <f>DBCS(MID(E43,29,1))</f>
        <v/>
      </c>
      <c r="AI43" s="5" t="str">
        <f>DBCS(MID(E43,30,1))</f>
        <v/>
      </c>
      <c r="AJ43" s="5" t="str">
        <f>DBCS(MID(E43,31,1))</f>
        <v/>
      </c>
      <c r="AK43" s="5" t="str">
        <f>DBCS(MID(E43,32,1))</f>
        <v/>
      </c>
      <c r="AL43" s="5" t="str">
        <f>DBCS(MID(E43,33,1))</f>
        <v/>
      </c>
      <c r="AM43" s="5" t="str">
        <f>DBCS(MID(E43,34,1))</f>
        <v/>
      </c>
      <c r="AN43" s="5" t="str">
        <f>DBCS(MID(E43,35,1))</f>
        <v/>
      </c>
      <c r="AO43" s="5" t="str">
        <f>DBCS(MID(E43,36,1))</f>
        <v/>
      </c>
      <c r="AP43" s="5" t="str">
        <f>DBCS(MID(E43,37,1))</f>
        <v/>
      </c>
      <c r="AQ43" s="5" t="str">
        <f>DBCS(MID(E43,38,1))</f>
        <v/>
      </c>
      <c r="AR43" s="5" t="str">
        <f>DBCS(MID(E43,39,1))</f>
        <v/>
      </c>
      <c r="AS43" s="6" t="str">
        <f>DBCS(MID(E43,40,1))</f>
        <v/>
      </c>
      <c r="AT43" s="86" t="str">
        <f>DBCS(MID(E43,41,1))</f>
        <v/>
      </c>
      <c r="AU43" s="86" t="str">
        <f>DBCS(MID(E43,42,1))</f>
        <v/>
      </c>
    </row>
    <row r="45" spans="2:47" ht="19" customHeight="1" x14ac:dyDescent="0.2">
      <c r="B45" s="20" t="s">
        <v>4</v>
      </c>
      <c r="C45" s="21" t="s">
        <v>3</v>
      </c>
      <c r="D45" s="21" t="s">
        <v>12</v>
      </c>
      <c r="E45" s="21" t="s">
        <v>10</v>
      </c>
      <c r="F45" s="21" t="s">
        <v>5901</v>
      </c>
      <c r="G45" s="21" t="s">
        <v>5902</v>
      </c>
      <c r="H45" s="21" t="s">
        <v>18</v>
      </c>
      <c r="I45" s="21" t="s">
        <v>17</v>
      </c>
      <c r="J45" s="21" t="s">
        <v>16</v>
      </c>
      <c r="K45" s="21" t="s">
        <v>15</v>
      </c>
      <c r="L45" s="21" t="s">
        <v>14</v>
      </c>
      <c r="M45" s="22" t="s">
        <v>13</v>
      </c>
    </row>
    <row r="46" spans="2:47" ht="19" customHeight="1" x14ac:dyDescent="0.2">
      <c r="B46" s="2">
        <v>15</v>
      </c>
      <c r="C46" s="3" t="s">
        <v>5791</v>
      </c>
      <c r="D46" s="3" t="str">
        <f>IF(VLOOKUP(B46,必須項目,4,FALSE)="","",VLOOKUP(B46,必須項目,4,FALSE))</f>
        <v/>
      </c>
      <c r="E46" s="3" t="str">
        <f>DBCS(D46)</f>
        <v/>
      </c>
      <c r="F46" s="5" t="str">
        <f>MID(E46,1,1)</f>
        <v/>
      </c>
      <c r="G46" s="5" t="str">
        <f>MID(E46,2,1)</f>
        <v/>
      </c>
      <c r="H46" s="5" t="str">
        <f>MID(E46,3,1)</f>
        <v/>
      </c>
      <c r="I46" s="5" t="str">
        <f>MID(E46,4,1)</f>
        <v/>
      </c>
      <c r="J46" s="5" t="str">
        <f>MID(E46,5,1)</f>
        <v/>
      </c>
      <c r="K46" s="5" t="str">
        <f>MID(E46,6,1)</f>
        <v/>
      </c>
      <c r="L46" s="5" t="str">
        <f>MID(E46,7,1)</f>
        <v/>
      </c>
      <c r="M46" s="6" t="str">
        <f>MID(E46,8,1)</f>
        <v/>
      </c>
    </row>
    <row r="48" spans="2:47" ht="19" customHeight="1" x14ac:dyDescent="0.2">
      <c r="B48" s="20" t="s">
        <v>4</v>
      </c>
      <c r="C48" s="21" t="s">
        <v>3</v>
      </c>
      <c r="D48" s="21" t="s">
        <v>12</v>
      </c>
      <c r="E48" s="21" t="s">
        <v>10</v>
      </c>
      <c r="F48" s="21" t="s">
        <v>9</v>
      </c>
      <c r="G48" s="21" t="s">
        <v>3738</v>
      </c>
      <c r="H48" s="21" t="s">
        <v>3739</v>
      </c>
      <c r="I48" s="21" t="s">
        <v>3740</v>
      </c>
      <c r="J48" s="21" t="s">
        <v>3741</v>
      </c>
      <c r="K48" s="21" t="s">
        <v>3742</v>
      </c>
      <c r="L48" s="22" t="s">
        <v>3743</v>
      </c>
    </row>
    <row r="49" spans="2:20" ht="19" customHeight="1" x14ac:dyDescent="0.2">
      <c r="B49" s="2">
        <v>16</v>
      </c>
      <c r="C49" s="3" t="s">
        <v>5729</v>
      </c>
      <c r="D49" s="3" t="str">
        <f>VLOOKUP(B49,必須項目,4,FALSE)&amp;VLOOKUP(B49,必須項目,5,FALSE)&amp;VLOOKUP(B49,必須項目,6,FALSE)&amp;VLOOKUP(B49,必須項目,7,FALSE)&amp;VLOOKUP(B49,必須項目,8,FALSE)&amp;VLOOKUP(B49,必須項目,9,FALSE)&amp;VLOOKUP(B49,必須項目,10,FALSE)</f>
        <v>令和年月日</v>
      </c>
      <c r="E49" s="3" t="str">
        <f>IFERROR(DBCS(DATESTRING(D49)),"")</f>
        <v/>
      </c>
      <c r="F49" s="5" t="str">
        <f>IFERROR(DBCS(VLOOKUP(MID(E49,1,2),和暦の変換,2,FALSE)),"")</f>
        <v/>
      </c>
      <c r="G49" s="5" t="str">
        <f>MID(E49,3,1)</f>
        <v/>
      </c>
      <c r="H49" s="5" t="str">
        <f>MID(E49,4,1)</f>
        <v/>
      </c>
      <c r="I49" s="5" t="str">
        <f>MID(E49,6,1)</f>
        <v/>
      </c>
      <c r="J49" s="5" t="str">
        <f>MID(E49,7,1)</f>
        <v/>
      </c>
      <c r="K49" s="5" t="str">
        <f>MID(E49,9,1)</f>
        <v/>
      </c>
      <c r="L49" s="6" t="str">
        <f>MID(E49,10,1)</f>
        <v/>
      </c>
    </row>
    <row r="51" spans="2:20" ht="19" customHeight="1" x14ac:dyDescent="0.2">
      <c r="B51" s="20" t="s">
        <v>4</v>
      </c>
      <c r="C51" s="21" t="s">
        <v>3</v>
      </c>
      <c r="D51" s="21" t="s">
        <v>12</v>
      </c>
      <c r="E51" s="21" t="s">
        <v>10</v>
      </c>
      <c r="F51" s="21" t="s">
        <v>9</v>
      </c>
      <c r="G51" s="21" t="s">
        <v>3738</v>
      </c>
      <c r="H51" s="21" t="s">
        <v>3739</v>
      </c>
      <c r="I51" s="21" t="s">
        <v>3740</v>
      </c>
      <c r="J51" s="21" t="s">
        <v>3741</v>
      </c>
      <c r="K51" s="21" t="s">
        <v>3742</v>
      </c>
      <c r="L51" s="22" t="s">
        <v>3743</v>
      </c>
    </row>
    <row r="52" spans="2:20" ht="19" customHeight="1" x14ac:dyDescent="0.2">
      <c r="B52" s="2">
        <v>17</v>
      </c>
      <c r="C52" s="3" t="s">
        <v>5867</v>
      </c>
      <c r="D52" s="3" t="str">
        <f>VLOOKUP(B52,実務経験が２年以上ない場合,4,FALSE)&amp;VLOOKUP(B52,実務経験が２年以上ない場合,5,FALSE)&amp;VLOOKUP(B52,実務経験が２年以上ない場合,6,FALSE)&amp;VLOOKUP(B52,実務経験が２年以上ない場合,7,FALSE)&amp;VLOOKUP(B52,実務経験が２年以上ない場合,8,FALSE)&amp;VLOOKUP(B52,実務経験が２年以上ない場合,9,FALSE)&amp;VLOOKUP(B52,実務経験が２年以上ない場合,10,FALSE)</f>
        <v>令和年月日</v>
      </c>
      <c r="E52" s="3" t="str">
        <f>IFERROR(DBCS(DATESTRING(D52)),"")</f>
        <v/>
      </c>
      <c r="F52" s="5" t="str">
        <f>IFERROR(DBCS(VLOOKUP(MID(E52,1,2),和暦の変換,2,FALSE)),"")</f>
        <v/>
      </c>
      <c r="G52" s="5" t="str">
        <f>MID(E52,3,1)</f>
        <v/>
      </c>
      <c r="H52" s="5" t="str">
        <f>MID(E52,4,1)</f>
        <v/>
      </c>
      <c r="I52" s="5" t="str">
        <f>MID(E52,6,1)</f>
        <v/>
      </c>
      <c r="J52" s="5" t="str">
        <f>MID(E52,7,1)</f>
        <v/>
      </c>
      <c r="K52" s="5" t="str">
        <f>MID(E52,9,1)</f>
        <v/>
      </c>
      <c r="L52" s="6" t="str">
        <f>MID(E52,10,1)</f>
        <v/>
      </c>
    </row>
    <row r="54" spans="2:20" ht="19" customHeight="1" x14ac:dyDescent="0.2">
      <c r="B54" s="20" t="s">
        <v>4</v>
      </c>
      <c r="C54" s="21" t="s">
        <v>3</v>
      </c>
      <c r="D54" s="21" t="s">
        <v>12</v>
      </c>
      <c r="E54" s="21" t="s">
        <v>10</v>
      </c>
      <c r="F54" s="21" t="s">
        <v>3752</v>
      </c>
      <c r="G54" s="21" t="s">
        <v>3753</v>
      </c>
      <c r="H54" s="21" t="s">
        <v>3754</v>
      </c>
      <c r="I54" s="21" t="s">
        <v>3755</v>
      </c>
      <c r="J54" s="21" t="s">
        <v>3756</v>
      </c>
      <c r="K54" s="21" t="s">
        <v>3757</v>
      </c>
      <c r="L54" s="21" t="s">
        <v>3758</v>
      </c>
      <c r="M54" s="21" t="s">
        <v>3759</v>
      </c>
      <c r="N54" s="21" t="s">
        <v>3760</v>
      </c>
      <c r="O54" s="21" t="s">
        <v>3761</v>
      </c>
      <c r="P54" s="21" t="s">
        <v>3762</v>
      </c>
      <c r="Q54" s="21" t="s">
        <v>3763</v>
      </c>
      <c r="R54" s="21" t="s">
        <v>3764</v>
      </c>
      <c r="S54" s="21" t="s">
        <v>3765</v>
      </c>
      <c r="T54" s="22" t="s">
        <v>3766</v>
      </c>
    </row>
    <row r="55" spans="2:20" ht="19" customHeight="1" x14ac:dyDescent="0.2">
      <c r="B55" s="2">
        <v>18</v>
      </c>
      <c r="C55" s="3" t="s">
        <v>5841</v>
      </c>
      <c r="D55" s="24" t="str">
        <f>IF(VLOOKUP(B55,実務経験が２年以上ある場合,4,FALSE)="","",VLOOKUP(B55,実務経験が２年以上ある場合,4,FALSE))</f>
        <v/>
      </c>
      <c r="E55" s="24" t="str">
        <f>ASC(D55)</f>
        <v/>
      </c>
      <c r="F55" s="5" t="str">
        <f>DBCS(MID(E55,1,1))</f>
        <v/>
      </c>
      <c r="G55" s="5" t="str">
        <f>DBCS(MID(E55,2,1))</f>
        <v/>
      </c>
      <c r="H55" s="5" t="str">
        <f>DBCS(MID(E55,3,1))</f>
        <v/>
      </c>
      <c r="I55" s="5" t="str">
        <f>DBCS(MID(E55,4,1))</f>
        <v/>
      </c>
      <c r="J55" s="5" t="str">
        <f>DBCS(MID(E55,5,1))</f>
        <v/>
      </c>
      <c r="K55" s="5" t="str">
        <f>DBCS(MID(E55,6,1))</f>
        <v/>
      </c>
      <c r="L55" s="5" t="str">
        <f>DBCS(MID(E55,7,1))</f>
        <v/>
      </c>
      <c r="M55" s="5" t="str">
        <f>DBCS(MID(E55,8,1))</f>
        <v/>
      </c>
      <c r="N55" s="5" t="str">
        <f>DBCS(MID(E55,9,1))</f>
        <v/>
      </c>
      <c r="O55" s="5" t="str">
        <f>DBCS(MID(E55,10,1))</f>
        <v/>
      </c>
      <c r="P55" s="5" t="str">
        <f>DBCS(MID(E55,11,1))</f>
        <v/>
      </c>
      <c r="Q55" s="5" t="str">
        <f>DBCS(MID(E55,12,1))</f>
        <v/>
      </c>
      <c r="R55" s="5" t="str">
        <f>DBCS(MID(E55,13,1))</f>
        <v/>
      </c>
      <c r="S55" s="5" t="str">
        <f>DBCS(MID(E55,14,1))</f>
        <v/>
      </c>
      <c r="T55" s="6" t="str">
        <f>DBCS(MID(E55,15,1))</f>
        <v/>
      </c>
    </row>
    <row r="57" spans="2:20" ht="19" customHeight="1" x14ac:dyDescent="0.2">
      <c r="B57" s="20" t="s">
        <v>4</v>
      </c>
      <c r="C57" s="21" t="s">
        <v>3</v>
      </c>
      <c r="D57" s="21" t="s">
        <v>12</v>
      </c>
      <c r="E57" s="21" t="s">
        <v>10</v>
      </c>
      <c r="F57" s="21" t="s">
        <v>14</v>
      </c>
      <c r="G57" s="22" t="s">
        <v>13</v>
      </c>
    </row>
    <row r="58" spans="2:20" ht="19" customHeight="1" x14ac:dyDescent="0.2">
      <c r="B58" s="2">
        <v>19</v>
      </c>
      <c r="C58" s="3" t="s">
        <v>5842</v>
      </c>
      <c r="D58" s="3" t="str">
        <f>IF(VLOOKUP(B58,実務経験が２年以上ある場合,4,FALSE)="","",VLOOKUP(B58,実務経験が２年以上ある場合,4,FALSE))</f>
        <v/>
      </c>
      <c r="E58" s="3" t="str">
        <f>IFERROR(DBCS(VLOOKUP(D58,都道府県コード,2,FALSE)),"")</f>
        <v/>
      </c>
      <c r="F58" s="5" t="str">
        <f>MID(E58,1,1)</f>
        <v/>
      </c>
      <c r="G58" s="6" t="str">
        <f>MID(E58,2,1)</f>
        <v/>
      </c>
    </row>
    <row r="60" spans="2:20" ht="19" customHeight="1" x14ac:dyDescent="0.2">
      <c r="B60" s="20" t="s">
        <v>4</v>
      </c>
      <c r="C60" s="21" t="s">
        <v>3</v>
      </c>
      <c r="D60" s="21" t="s">
        <v>12</v>
      </c>
      <c r="E60" s="21" t="s">
        <v>10</v>
      </c>
      <c r="F60" s="21" t="s">
        <v>14</v>
      </c>
      <c r="G60" s="22" t="s">
        <v>13</v>
      </c>
    </row>
    <row r="61" spans="2:20" ht="19" customHeight="1" x14ac:dyDescent="0.2">
      <c r="B61" s="2">
        <v>20</v>
      </c>
      <c r="C61" s="3" t="s">
        <v>5843</v>
      </c>
      <c r="D61" s="3" t="str">
        <f>IF(VLOOKUP(B61,実務経験が２年以上ある場合,4,FALSE)="","",VLOOKUP(B61,実務経験が２年以上ある場合,4,FALSE))</f>
        <v/>
      </c>
      <c r="E61" s="3" t="str">
        <f>DBCS(IF(LEN(D61)=1,"0"&amp;D61,IF(LEN(D61)=2,D61,"")))</f>
        <v/>
      </c>
      <c r="F61" s="5" t="str">
        <f>MID(E61,1,1)</f>
        <v/>
      </c>
      <c r="G61" s="6" t="str">
        <f>MID(E61,2,1)</f>
        <v/>
      </c>
    </row>
    <row r="63" spans="2:20" ht="19" customHeight="1" x14ac:dyDescent="0.2">
      <c r="B63" s="20" t="s">
        <v>4</v>
      </c>
      <c r="C63" s="21" t="s">
        <v>3</v>
      </c>
      <c r="D63" s="21" t="s">
        <v>12</v>
      </c>
      <c r="E63" s="21" t="s">
        <v>5658</v>
      </c>
      <c r="F63" s="21" t="s">
        <v>18</v>
      </c>
      <c r="G63" s="21" t="s">
        <v>17</v>
      </c>
      <c r="H63" s="21" t="s">
        <v>16</v>
      </c>
      <c r="I63" s="21" t="s">
        <v>15</v>
      </c>
      <c r="J63" s="21" t="s">
        <v>14</v>
      </c>
      <c r="K63" s="22" t="s">
        <v>13</v>
      </c>
    </row>
    <row r="64" spans="2:20" ht="19" customHeight="1" x14ac:dyDescent="0.2">
      <c r="B64" s="2">
        <v>21</v>
      </c>
      <c r="C64" s="3" t="s">
        <v>5908</v>
      </c>
      <c r="D64" s="3" t="str">
        <f>IF(VLOOKUP(B64,実務経験が２年以上ある場合,4,FALSE)="","",VLOOKUP(B64,実務経験が２年以上ある場合,4,FALSE))</f>
        <v/>
      </c>
      <c r="E64" s="3" t="str">
        <f>DBCS(IF(LEN(D64)=1,"00000"&amp;D64,IF(LEN(D64)=2,"0000"&amp;D64,IF(LEN(D64)=3,"000"&amp;D64,IF(LEN(D64)=4,"00"&amp;D64,IF(LEN(D64)=5,"0"&amp;D64,IF(LEN(D64)=6,D64,"")))))))</f>
        <v/>
      </c>
      <c r="F64" s="5" t="str">
        <f>MID(E64,1,1)</f>
        <v/>
      </c>
      <c r="G64" s="5" t="str">
        <f>MID(E64,2,1)</f>
        <v/>
      </c>
      <c r="H64" s="5" t="str">
        <f>MID(E64,3,1)</f>
        <v/>
      </c>
      <c r="I64" s="5" t="str">
        <f>MID(E64,4,1)</f>
        <v/>
      </c>
      <c r="J64" s="5" t="str">
        <f>MID(E64,5,1)</f>
        <v/>
      </c>
      <c r="K64" s="6" t="str">
        <f>MID(E64,6,1)</f>
        <v/>
      </c>
    </row>
    <row r="66" spans="2:17" ht="19" customHeight="1" x14ac:dyDescent="0.2">
      <c r="E66" s="105" t="s">
        <v>5915</v>
      </c>
      <c r="F66" s="105" t="s">
        <v>5904</v>
      </c>
      <c r="G66" s="105" t="s">
        <v>5905</v>
      </c>
      <c r="H66" s="105" t="s">
        <v>5906</v>
      </c>
      <c r="I66" s="105" t="s">
        <v>5907</v>
      </c>
    </row>
    <row r="67" spans="2:17" ht="19" customHeight="1" x14ac:dyDescent="0.2">
      <c r="E67" s="8" t="str">
        <f>ASC(F67&amp;G67&amp;H67&amp;I67)</f>
        <v/>
      </c>
      <c r="F67" s="16" t="str">
        <f>IF(D58="","",D58)</f>
        <v/>
      </c>
      <c r="G67" s="16" t="str">
        <f>IF(F67="","",IF(F67="国土交通","大臣","知事"))</f>
        <v/>
      </c>
      <c r="H67" s="16" t="str">
        <f>IF(F67="","","（"&amp;E61&amp;"）")</f>
        <v/>
      </c>
      <c r="I67" s="95" t="str">
        <f>IF(F67="","","第"&amp;E64&amp;"号")</f>
        <v/>
      </c>
    </row>
    <row r="69" spans="2:17" ht="19" customHeight="1" x14ac:dyDescent="0.2">
      <c r="B69" s="20" t="s">
        <v>4</v>
      </c>
      <c r="C69" s="21" t="s">
        <v>3</v>
      </c>
      <c r="D69" s="21" t="s">
        <v>12</v>
      </c>
      <c r="E69" s="21" t="s">
        <v>10</v>
      </c>
      <c r="F69" s="21" t="s">
        <v>3752</v>
      </c>
      <c r="G69" s="21" t="s">
        <v>3753</v>
      </c>
      <c r="H69" s="21" t="s">
        <v>3754</v>
      </c>
      <c r="I69" s="21" t="s">
        <v>3755</v>
      </c>
      <c r="J69" s="21" t="s">
        <v>3756</v>
      </c>
      <c r="K69" s="21" t="s">
        <v>3757</v>
      </c>
      <c r="L69" s="21" t="s">
        <v>3758</v>
      </c>
      <c r="M69" s="21" t="s">
        <v>3759</v>
      </c>
      <c r="N69" s="21" t="s">
        <v>3760</v>
      </c>
      <c r="O69" s="21" t="s">
        <v>3761</v>
      </c>
      <c r="P69" s="21" t="s">
        <v>3762</v>
      </c>
      <c r="Q69" s="22" t="s">
        <v>3763</v>
      </c>
    </row>
    <row r="70" spans="2:17" ht="19" customHeight="1" x14ac:dyDescent="0.2">
      <c r="B70" s="2">
        <v>22</v>
      </c>
      <c r="C70" s="3" t="s">
        <v>5844</v>
      </c>
      <c r="D70" s="24" t="str">
        <f>IF(VLOOKUP(B70,実務経験が２年以上ある場合,4,FALSE)="","",VLOOKUP(B70,実務経験が２年以上ある場合,4,FALSE))</f>
        <v/>
      </c>
      <c r="E70" s="24" t="str">
        <f>ASC(D70)</f>
        <v/>
      </c>
      <c r="F70" s="5" t="str">
        <f>DBCS(MID(E70,1,1))</f>
        <v/>
      </c>
      <c r="G70" s="5" t="str">
        <f>DBCS(MID(E70,2,1))</f>
        <v/>
      </c>
      <c r="H70" s="5" t="str">
        <f>DBCS(MID(E70,3,1))</f>
        <v/>
      </c>
      <c r="I70" s="5" t="str">
        <f>DBCS(MID(E70,4,1))</f>
        <v/>
      </c>
      <c r="J70" s="5" t="str">
        <f>DBCS(MID(E70,5,1))</f>
        <v/>
      </c>
      <c r="K70" s="5" t="str">
        <f>DBCS(MID(E70,6,1))</f>
        <v/>
      </c>
      <c r="L70" s="5" t="str">
        <f>DBCS(MID(E70,7,1))</f>
        <v/>
      </c>
      <c r="M70" s="5" t="str">
        <f>DBCS(MID(E70,8,1))</f>
        <v/>
      </c>
      <c r="N70" s="5" t="str">
        <f>DBCS(MID(E70,9,1))</f>
        <v/>
      </c>
      <c r="O70" s="5" t="str">
        <f>DBCS(MID(E70,10,1))</f>
        <v/>
      </c>
      <c r="P70" s="5" t="str">
        <f>DBCS(MID(E70,11,1))</f>
        <v/>
      </c>
      <c r="Q70" s="6" t="str">
        <f>DBCS(MID(E70,12,1))</f>
        <v/>
      </c>
    </row>
    <row r="72" spans="2:17" ht="19" customHeight="1" x14ac:dyDescent="0.2">
      <c r="B72" s="20" t="s">
        <v>4</v>
      </c>
      <c r="C72" s="21" t="s">
        <v>3</v>
      </c>
      <c r="D72" s="21" t="s">
        <v>12</v>
      </c>
      <c r="E72" s="22" t="s">
        <v>10</v>
      </c>
    </row>
    <row r="73" spans="2:17" ht="19" customHeight="1" x14ac:dyDescent="0.2">
      <c r="B73" s="2">
        <v>23</v>
      </c>
      <c r="C73" s="3" t="s">
        <v>5846</v>
      </c>
      <c r="D73" s="24" t="str">
        <f>IF(VLOOKUP(B73,実務経験が２年以上ある場合,4,FALSE)="","",VLOOKUP(B73,実務経験が２年以上ある場合,4,FALSE))</f>
        <v/>
      </c>
      <c r="E73" s="28" t="str">
        <f>IF(D73="","",DBCS("第"&amp;D73&amp;"号"))</f>
        <v/>
      </c>
    </row>
    <row r="75" spans="2:17" ht="19" customHeight="1" x14ac:dyDescent="0.2">
      <c r="B75" s="20" t="s">
        <v>4</v>
      </c>
      <c r="C75" s="21" t="s">
        <v>3</v>
      </c>
      <c r="D75" s="21" t="s">
        <v>12</v>
      </c>
      <c r="E75" s="21" t="s">
        <v>10</v>
      </c>
      <c r="F75" s="21" t="s">
        <v>9</v>
      </c>
      <c r="G75" s="21" t="s">
        <v>3738</v>
      </c>
      <c r="H75" s="21" t="s">
        <v>3739</v>
      </c>
      <c r="I75" s="21" t="s">
        <v>3740</v>
      </c>
      <c r="J75" s="21" t="s">
        <v>3741</v>
      </c>
      <c r="K75" s="21" t="s">
        <v>3742</v>
      </c>
      <c r="L75" s="22" t="s">
        <v>3743</v>
      </c>
    </row>
    <row r="76" spans="2:17" ht="19" customHeight="1" x14ac:dyDescent="0.2">
      <c r="B76" s="2">
        <v>24</v>
      </c>
      <c r="C76" s="3" t="s">
        <v>5847</v>
      </c>
      <c r="D76" s="3" t="str">
        <f>VLOOKUP(B76,実務経験が２年以上ある場合,4,FALSE)&amp;VLOOKUP(B76,実務経験が２年以上ある場合,5,FALSE)&amp;VLOOKUP(B76,実務経験が２年以上ある場合,6,FALSE)&amp;VLOOKUP(B76,実務経験が２年以上ある場合,7,FALSE)&amp;VLOOKUP(B76,実務経験が２年以上ある場合,8,FALSE)&amp;VLOOKUP(B76,実務経験が２年以上ある場合,9,FALSE)&amp;VLOOKUP(B76,実務経験が２年以上ある場合,10,FALSE)</f>
        <v>令和年月日</v>
      </c>
      <c r="E76" s="3" t="str">
        <f>IFERROR(DBCS(DATESTRING(D76)),"")</f>
        <v/>
      </c>
      <c r="F76" s="5" t="str">
        <f>IFERROR(DBCS(VLOOKUP(MID(E76,1,2),和暦の変換,2,FALSE)),"")</f>
        <v/>
      </c>
      <c r="G76" s="5" t="str">
        <f>MID(E76,3,1)</f>
        <v/>
      </c>
      <c r="H76" s="5" t="str">
        <f>MID(E76,4,1)</f>
        <v/>
      </c>
      <c r="I76" s="5" t="str">
        <f>MID(E76,6,1)</f>
        <v/>
      </c>
      <c r="J76" s="5" t="str">
        <f>MID(E76,7,1)</f>
        <v/>
      </c>
      <c r="K76" s="5" t="str">
        <f>MID(E76,9,1)</f>
        <v/>
      </c>
      <c r="L76" s="6" t="str">
        <f>MID(E76,10,1)</f>
        <v/>
      </c>
    </row>
    <row r="78" spans="2:17" ht="19" customHeight="1" x14ac:dyDescent="0.2">
      <c r="B78" s="20" t="s">
        <v>4</v>
      </c>
      <c r="C78" s="21" t="s">
        <v>3</v>
      </c>
      <c r="D78" s="21" t="s">
        <v>12</v>
      </c>
      <c r="E78" s="21" t="s">
        <v>10</v>
      </c>
      <c r="F78" s="21" t="s">
        <v>9</v>
      </c>
      <c r="G78" s="21" t="s">
        <v>3738</v>
      </c>
      <c r="H78" s="21" t="s">
        <v>3739</v>
      </c>
      <c r="I78" s="21" t="s">
        <v>3740</v>
      </c>
      <c r="J78" s="21" t="s">
        <v>3741</v>
      </c>
      <c r="K78" s="21" t="s">
        <v>3742</v>
      </c>
      <c r="L78" s="22" t="s">
        <v>3743</v>
      </c>
    </row>
    <row r="79" spans="2:17" ht="19" customHeight="1" x14ac:dyDescent="0.2">
      <c r="B79" s="2">
        <v>25</v>
      </c>
      <c r="C79" s="3" t="s">
        <v>5859</v>
      </c>
      <c r="D79" s="3" t="str">
        <f>VLOOKUP(B79,実務経験が２年以上ある場合,4,FALSE)&amp;VLOOKUP(B79,実務経験が２年以上ある場合,5,FALSE)&amp;VLOOKUP(B79,実務経験が２年以上ある場合,6,FALSE)&amp;VLOOKUP(B79,実務経験が２年以上ある場合,7,FALSE)&amp;VLOOKUP(B79,実務経験が２年以上ある場合,8,FALSE)&amp;VLOOKUP(B79,実務経験が２年以上ある場合,9,FALSE)&amp;VLOOKUP(B79,実務経験が２年以上ある場合,10,FALSE)</f>
        <v>令和年月日</v>
      </c>
      <c r="E79" s="3" t="str">
        <f>IFERROR(DBCS(DATESTRING(D79)),"")</f>
        <v/>
      </c>
      <c r="F79" s="5" t="str">
        <f>IFERROR(DBCS(VLOOKUP(MID(E79,1,2),和暦の変換,2,FALSE)),"")</f>
        <v/>
      </c>
      <c r="G79" s="5" t="str">
        <f>MID(E79,3,1)</f>
        <v/>
      </c>
      <c r="H79" s="5" t="str">
        <f>MID(E79,4,1)</f>
        <v/>
      </c>
      <c r="I79" s="5" t="str">
        <f>MID(E79,6,1)</f>
        <v/>
      </c>
      <c r="J79" s="5" t="str">
        <f>MID(E79,7,1)</f>
        <v/>
      </c>
      <c r="K79" s="5" t="str">
        <f>MID(E79,9,1)</f>
        <v/>
      </c>
      <c r="L79" s="6" t="str">
        <f>MID(E79,10,1)</f>
        <v/>
      </c>
    </row>
    <row r="81" spans="2:9" ht="19" customHeight="1" x14ac:dyDescent="0.2">
      <c r="C81" s="20" t="s">
        <v>3</v>
      </c>
      <c r="D81" s="21" t="s">
        <v>5889</v>
      </c>
      <c r="E81" s="21" t="s">
        <v>5890</v>
      </c>
      <c r="F81" s="22" t="s">
        <v>5891</v>
      </c>
      <c r="G81" s="105" t="s">
        <v>0</v>
      </c>
      <c r="H81" s="105" t="s">
        <v>5919</v>
      </c>
      <c r="I81" s="21" t="s">
        <v>5924</v>
      </c>
    </row>
    <row r="82" spans="2:9" ht="19" customHeight="1" x14ac:dyDescent="0.2">
      <c r="C82" s="30" t="s">
        <v>5921</v>
      </c>
      <c r="D82" s="3" t="str">
        <f>DBCS(D76)</f>
        <v>令和年月日</v>
      </c>
      <c r="E82" s="3" t="str">
        <f>DBCS(D79)</f>
        <v>令和年月日</v>
      </c>
      <c r="F82" s="94" t="str">
        <f>IFERROR(E82-D82,"")</f>
        <v/>
      </c>
      <c r="G82" s="16" t="str">
        <f>IFERROR(DBCS(IF(INT(MOD(F82,365)/30)=12,INT(F82/365)+1,INT(F82/365))),"")</f>
        <v/>
      </c>
      <c r="H82" s="16" t="str">
        <f>IFERROR(DBCS(IF(INT(MOD(F82,365)/30)=12,0,INT(MOD(F82,365)/30))),"")</f>
        <v/>
      </c>
      <c r="I82" s="98" t="str">
        <f>IFERROR((365*G82)+(30*H82),"")</f>
        <v/>
      </c>
    </row>
    <row r="84" spans="2:9" ht="19" customHeight="1" x14ac:dyDescent="0.2">
      <c r="B84" s="20" t="s">
        <v>4</v>
      </c>
      <c r="C84" s="21" t="s">
        <v>3</v>
      </c>
      <c r="D84" s="21" t="s">
        <v>12</v>
      </c>
      <c r="E84" s="22" t="s">
        <v>10</v>
      </c>
    </row>
    <row r="85" spans="2:9" ht="19" customHeight="1" x14ac:dyDescent="0.2">
      <c r="B85" s="2">
        <v>26</v>
      </c>
      <c r="C85" s="3" t="s">
        <v>5849</v>
      </c>
      <c r="D85" s="24" t="str">
        <f>IF(VLOOKUP(B85,実務経験が２年以上ある場合,4,FALSE)="","",VLOOKUP(B85,実務経験が２年以上ある場合,4,FALSE))</f>
        <v>代表取締役</v>
      </c>
      <c r="E85" s="28" t="str">
        <f>DBCS(D85)</f>
        <v>代表取締役</v>
      </c>
    </row>
    <row r="87" spans="2:9" ht="19" customHeight="1" x14ac:dyDescent="0.2">
      <c r="B87" s="20" t="s">
        <v>4</v>
      </c>
      <c r="C87" s="21" t="s">
        <v>3</v>
      </c>
      <c r="D87" s="21" t="s">
        <v>12</v>
      </c>
      <c r="E87" s="22" t="s">
        <v>10</v>
      </c>
    </row>
    <row r="88" spans="2:9" ht="19" customHeight="1" x14ac:dyDescent="0.2">
      <c r="B88" s="2">
        <v>27</v>
      </c>
      <c r="C88" s="3" t="s">
        <v>5848</v>
      </c>
      <c r="D88" s="24" t="str">
        <f>IF(VLOOKUP(B88,実務経験が２年以上ある場合,4,FALSE)="",E55,VLOOKUP(B88,実務経験が２年以上ある場合,4,FALSE))</f>
        <v/>
      </c>
      <c r="E88" s="28" t="str">
        <f>DBCS(D88)</f>
        <v/>
      </c>
    </row>
    <row r="90" spans="2:9" ht="19" customHeight="1" x14ac:dyDescent="0.2">
      <c r="B90" s="20" t="s">
        <v>4</v>
      </c>
      <c r="C90" s="21" t="s">
        <v>3</v>
      </c>
      <c r="D90" s="21" t="s">
        <v>12</v>
      </c>
      <c r="E90" s="22" t="s">
        <v>10</v>
      </c>
    </row>
    <row r="91" spans="2:9" ht="19" customHeight="1" x14ac:dyDescent="0.2">
      <c r="B91" s="2">
        <v>28</v>
      </c>
      <c r="C91" s="3" t="s">
        <v>5851</v>
      </c>
      <c r="D91" s="3" t="str">
        <f>IF(VLOOKUP(B91,実務経験が２年以上ある場合,4,FALSE)="",D58,VLOOKUP(B91,実務経験が２年以上ある場合,4,FALSE))</f>
        <v/>
      </c>
      <c r="E91" s="7" t="str">
        <f>DBCS(D91)</f>
        <v/>
      </c>
    </row>
    <row r="93" spans="2:9" ht="19" customHeight="1" x14ac:dyDescent="0.2">
      <c r="B93" s="20" t="s">
        <v>4</v>
      </c>
      <c r="C93" s="21" t="s">
        <v>3</v>
      </c>
      <c r="D93" s="21" t="s">
        <v>12</v>
      </c>
      <c r="E93" s="21" t="s">
        <v>10</v>
      </c>
      <c r="F93" s="21" t="s">
        <v>14</v>
      </c>
      <c r="G93" s="22" t="s">
        <v>13</v>
      </c>
    </row>
    <row r="94" spans="2:9" ht="19" customHeight="1" x14ac:dyDescent="0.2">
      <c r="B94" s="2">
        <v>29</v>
      </c>
      <c r="C94" s="3" t="s">
        <v>5852</v>
      </c>
      <c r="D94" s="3" t="str">
        <f>IF(VLOOKUP(B94,実務経験が２年以上ある場合,4,FALSE)="",D61,VLOOKUP(B94,実務経験が２年以上ある場合,4,FALSE))</f>
        <v/>
      </c>
      <c r="E94" s="3" t="str">
        <f>DBCS(IF(LEN(D94)=1,"0"&amp;D94,IF(LEN(D94)=2,D94,"")))</f>
        <v/>
      </c>
      <c r="F94" s="5" t="str">
        <f>MID(E94,1,1)</f>
        <v/>
      </c>
      <c r="G94" s="6" t="str">
        <f>MID(E94,2,1)</f>
        <v/>
      </c>
    </row>
    <row r="96" spans="2:9" ht="19" customHeight="1" x14ac:dyDescent="0.2">
      <c r="B96" s="20" t="s">
        <v>4</v>
      </c>
      <c r="C96" s="21" t="s">
        <v>3</v>
      </c>
      <c r="D96" s="21" t="s">
        <v>12</v>
      </c>
      <c r="E96" s="22" t="s">
        <v>10</v>
      </c>
    </row>
    <row r="97" spans="2:20" ht="19" customHeight="1" x14ac:dyDescent="0.2">
      <c r="B97" s="2">
        <v>30</v>
      </c>
      <c r="C97" s="3" t="s">
        <v>5909</v>
      </c>
      <c r="D97" s="3" t="str">
        <f>IF(VLOOKUP(B97,実務経験が２年以上ある場合,4,FALSE)="",D64,VLOOKUP(B97,実務経験が２年以上ある場合,4,FALSE))</f>
        <v/>
      </c>
      <c r="E97" s="7" t="str">
        <f>IF(D97="","","第"&amp;ASC(IF(LEN(D97)=1,"00000"&amp;D97,IF(LEN(D97)=2,"0000"&amp;D97,IF(LEN(D97)=3,"000"&amp;D97,IF(LEN(D97)=4,"00"&amp;D97,IF(LEN(D97)=5,"0"&amp;D97,IF(LEN(D97)=6,D97,"")))))))&amp;"号")</f>
        <v/>
      </c>
    </row>
    <row r="99" spans="2:20" ht="19" customHeight="1" x14ac:dyDescent="0.2">
      <c r="B99" s="20" t="s">
        <v>4</v>
      </c>
      <c r="C99" s="21" t="s">
        <v>3</v>
      </c>
      <c r="D99" s="21" t="s">
        <v>12</v>
      </c>
      <c r="E99" s="21" t="s">
        <v>10</v>
      </c>
      <c r="F99" s="21" t="s">
        <v>3752</v>
      </c>
      <c r="G99" s="21" t="s">
        <v>3753</v>
      </c>
      <c r="H99" s="21" t="s">
        <v>3754</v>
      </c>
      <c r="I99" s="21" t="s">
        <v>3755</v>
      </c>
      <c r="J99" s="21" t="s">
        <v>3756</v>
      </c>
      <c r="K99" s="21" t="s">
        <v>3757</v>
      </c>
      <c r="L99" s="21" t="s">
        <v>3758</v>
      </c>
      <c r="M99" s="21" t="s">
        <v>3759</v>
      </c>
      <c r="N99" s="21" t="s">
        <v>3760</v>
      </c>
      <c r="O99" s="21" t="s">
        <v>3761</v>
      </c>
      <c r="P99" s="21" t="s">
        <v>3762</v>
      </c>
      <c r="Q99" s="21" t="s">
        <v>3763</v>
      </c>
      <c r="R99" s="21" t="s">
        <v>3764</v>
      </c>
      <c r="S99" s="21" t="s">
        <v>3765</v>
      </c>
      <c r="T99" s="22" t="s">
        <v>3766</v>
      </c>
    </row>
    <row r="100" spans="2:20" ht="19" customHeight="1" x14ac:dyDescent="0.2">
      <c r="B100" s="2">
        <v>31</v>
      </c>
      <c r="C100" s="3" t="s">
        <v>5853</v>
      </c>
      <c r="D100" s="24" t="str">
        <f>IF(VLOOKUP(B100,実務経験が２年以上ある場合,4,FALSE)="","",VLOOKUP(B100,実務経験が２年以上ある場合,4,FALSE))</f>
        <v/>
      </c>
      <c r="E100" s="24" t="str">
        <f>ASC(D100)</f>
        <v/>
      </c>
      <c r="F100" s="5" t="str">
        <f>DBCS(MID(E100,1,1))</f>
        <v/>
      </c>
      <c r="G100" s="5" t="str">
        <f>DBCS(MID(E100,2,1))</f>
        <v/>
      </c>
      <c r="H100" s="5" t="str">
        <f>DBCS(MID(E100,3,1))</f>
        <v/>
      </c>
      <c r="I100" s="5" t="str">
        <f>DBCS(MID(E100,4,1))</f>
        <v/>
      </c>
      <c r="J100" s="5" t="str">
        <f>DBCS(MID(E100,5,1))</f>
        <v/>
      </c>
      <c r="K100" s="5" t="str">
        <f>DBCS(MID(E100,6,1))</f>
        <v/>
      </c>
      <c r="L100" s="5" t="str">
        <f>DBCS(MID(E100,7,1))</f>
        <v/>
      </c>
      <c r="M100" s="5" t="str">
        <f>DBCS(MID(E100,8,1))</f>
        <v/>
      </c>
      <c r="N100" s="5" t="str">
        <f>DBCS(MID(E100,9,1))</f>
        <v/>
      </c>
      <c r="O100" s="5" t="str">
        <f>DBCS(MID(E100,10,1))</f>
        <v/>
      </c>
      <c r="P100" s="5" t="str">
        <f>DBCS(MID(E100,11,1))</f>
        <v/>
      </c>
      <c r="Q100" s="5" t="str">
        <f>DBCS(MID(E100,12,1))</f>
        <v/>
      </c>
      <c r="R100" s="5" t="str">
        <f>DBCS(MID(E100,13,1))</f>
        <v/>
      </c>
      <c r="S100" s="5" t="str">
        <f>DBCS(MID(E100,14,1))</f>
        <v/>
      </c>
      <c r="T100" s="6" t="str">
        <f>DBCS(MID(E100,15,1))</f>
        <v/>
      </c>
    </row>
    <row r="102" spans="2:20" ht="19" customHeight="1" x14ac:dyDescent="0.2">
      <c r="B102" s="20" t="s">
        <v>4</v>
      </c>
      <c r="C102" s="21" t="s">
        <v>3</v>
      </c>
      <c r="D102" s="21" t="s">
        <v>12</v>
      </c>
      <c r="E102" s="21" t="s">
        <v>10</v>
      </c>
      <c r="F102" s="21" t="s">
        <v>14</v>
      </c>
      <c r="G102" s="22" t="s">
        <v>13</v>
      </c>
    </row>
    <row r="103" spans="2:20" ht="19" customHeight="1" x14ac:dyDescent="0.2">
      <c r="B103" s="2">
        <v>32</v>
      </c>
      <c r="C103" s="3" t="s">
        <v>5854</v>
      </c>
      <c r="D103" s="3" t="str">
        <f>IF(VLOOKUP(B103,実務経験が２年以上ある場合,4,FALSE)="","",VLOOKUP(B103,実務経験が２年以上ある場合,4,FALSE))</f>
        <v/>
      </c>
      <c r="E103" s="3" t="str">
        <f>IFERROR(DBCS(VLOOKUP(D103,都道府県コード,2,FALSE)),"")</f>
        <v/>
      </c>
      <c r="F103" s="5" t="str">
        <f>MID(E103,1,1)</f>
        <v/>
      </c>
      <c r="G103" s="6" t="str">
        <f>MID(E103,2,1)</f>
        <v/>
      </c>
    </row>
    <row r="105" spans="2:20" ht="19" customHeight="1" x14ac:dyDescent="0.2">
      <c r="B105" s="20" t="s">
        <v>4</v>
      </c>
      <c r="C105" s="21" t="s">
        <v>3</v>
      </c>
      <c r="D105" s="21" t="s">
        <v>12</v>
      </c>
      <c r="E105" s="21" t="s">
        <v>10</v>
      </c>
      <c r="F105" s="21" t="s">
        <v>14</v>
      </c>
      <c r="G105" s="22" t="s">
        <v>13</v>
      </c>
    </row>
    <row r="106" spans="2:20" ht="19" customHeight="1" x14ac:dyDescent="0.2">
      <c r="B106" s="2">
        <v>33</v>
      </c>
      <c r="C106" s="3" t="s">
        <v>5855</v>
      </c>
      <c r="D106" s="3" t="str">
        <f>IF(VLOOKUP(B106,実務経験が２年以上ある場合,4,FALSE)="","",VLOOKUP(B106,実務経験が２年以上ある場合,4,FALSE))</f>
        <v/>
      </c>
      <c r="E106" s="3" t="str">
        <f>DBCS(IF(LEN(D106)=1,"0"&amp;D106,IF(LEN(D106)=2,D106,"")))</f>
        <v/>
      </c>
      <c r="F106" s="5" t="str">
        <f>MID(E106,1,1)</f>
        <v/>
      </c>
      <c r="G106" s="6" t="str">
        <f>MID(E106,2,1)</f>
        <v/>
      </c>
    </row>
    <row r="108" spans="2:20" ht="19" customHeight="1" x14ac:dyDescent="0.2">
      <c r="B108" s="20" t="s">
        <v>4</v>
      </c>
      <c r="C108" s="21" t="s">
        <v>3</v>
      </c>
      <c r="D108" s="21" t="s">
        <v>12</v>
      </c>
      <c r="E108" s="21" t="s">
        <v>10</v>
      </c>
      <c r="F108" s="21" t="s">
        <v>18</v>
      </c>
      <c r="G108" s="21" t="s">
        <v>17</v>
      </c>
      <c r="H108" s="21" t="s">
        <v>16</v>
      </c>
      <c r="I108" s="21" t="s">
        <v>15</v>
      </c>
      <c r="J108" s="21" t="s">
        <v>14</v>
      </c>
      <c r="K108" s="22" t="s">
        <v>13</v>
      </c>
    </row>
    <row r="109" spans="2:20" ht="19" customHeight="1" x14ac:dyDescent="0.2">
      <c r="B109" s="2">
        <v>34</v>
      </c>
      <c r="C109" s="3" t="s">
        <v>5910</v>
      </c>
      <c r="D109" s="3" t="str">
        <f>IF(VLOOKUP(B109,実務経験が２年以上ある場合,4,FALSE)="","",VLOOKUP(B109,実務経験が２年以上ある場合,4,FALSE))</f>
        <v/>
      </c>
      <c r="E109" s="3" t="str">
        <f>DBCS(IF(LEN(D109)=1,"00000"&amp;D109,IF(LEN(D109)=2,"0000"&amp;D109,IF(LEN(D109)=3,"000"&amp;D109,IF(LEN(D109)=4,"00"&amp;D109,IF(LEN(D109)=5,"0"&amp;D109,IF(LEN(D109)=6,D109,"")))))))</f>
        <v/>
      </c>
      <c r="F109" s="5" t="str">
        <f>MID(E109,1,1)</f>
        <v/>
      </c>
      <c r="G109" s="5" t="str">
        <f>MID(E109,2,1)</f>
        <v/>
      </c>
      <c r="H109" s="5" t="str">
        <f>MID(E109,3,1)</f>
        <v/>
      </c>
      <c r="I109" s="5" t="str">
        <f>MID(E109,4,1)</f>
        <v/>
      </c>
      <c r="J109" s="5" t="str">
        <f>MID(E109,5,1)</f>
        <v/>
      </c>
      <c r="K109" s="6" t="str">
        <f>MID(E109,6,1)</f>
        <v/>
      </c>
    </row>
    <row r="111" spans="2:20" ht="19" customHeight="1" x14ac:dyDescent="0.2">
      <c r="E111" s="105" t="s">
        <v>5916</v>
      </c>
      <c r="F111" s="105" t="s">
        <v>5904</v>
      </c>
      <c r="G111" s="105" t="s">
        <v>5905</v>
      </c>
      <c r="H111" s="105" t="s">
        <v>5906</v>
      </c>
      <c r="I111" s="105" t="s">
        <v>5907</v>
      </c>
    </row>
    <row r="112" spans="2:20" ht="19" customHeight="1" x14ac:dyDescent="0.2">
      <c r="E112" s="8" t="str">
        <f>ASC(F112&amp;G112&amp;H112&amp;I112)</f>
        <v/>
      </c>
      <c r="F112" s="16" t="str">
        <f>IF(D103="","",D103)</f>
        <v/>
      </c>
      <c r="G112" s="16" t="str">
        <f>IF(F112="","",IF(F112="国土交通","大臣","知事"))</f>
        <v/>
      </c>
      <c r="H112" s="16" t="str">
        <f>IF(F112="","","（"&amp;E106&amp;"）")</f>
        <v/>
      </c>
      <c r="I112" s="96" t="str">
        <f>IF(F112="","","第"&amp;E109&amp;"号")</f>
        <v/>
      </c>
    </row>
    <row r="114" spans="2:17" ht="19" customHeight="1" x14ac:dyDescent="0.2">
      <c r="B114" s="20" t="s">
        <v>4</v>
      </c>
      <c r="C114" s="21" t="s">
        <v>3</v>
      </c>
      <c r="D114" s="21" t="s">
        <v>12</v>
      </c>
      <c r="E114" s="21" t="s">
        <v>10</v>
      </c>
      <c r="F114" s="21" t="s">
        <v>3752</v>
      </c>
      <c r="G114" s="21" t="s">
        <v>3753</v>
      </c>
      <c r="H114" s="21" t="s">
        <v>3754</v>
      </c>
      <c r="I114" s="21" t="s">
        <v>3755</v>
      </c>
      <c r="J114" s="21" t="s">
        <v>3756</v>
      </c>
      <c r="K114" s="21" t="s">
        <v>3757</v>
      </c>
      <c r="L114" s="21" t="s">
        <v>3758</v>
      </c>
      <c r="M114" s="21" t="s">
        <v>3759</v>
      </c>
      <c r="N114" s="21" t="s">
        <v>3760</v>
      </c>
      <c r="O114" s="21" t="s">
        <v>3761</v>
      </c>
      <c r="P114" s="21" t="s">
        <v>3762</v>
      </c>
      <c r="Q114" s="22" t="s">
        <v>3763</v>
      </c>
    </row>
    <row r="115" spans="2:17" ht="19" customHeight="1" x14ac:dyDescent="0.2">
      <c r="B115" s="2">
        <v>35</v>
      </c>
      <c r="C115" s="3" t="s">
        <v>5856</v>
      </c>
      <c r="D115" s="24" t="str">
        <f>IF(VLOOKUP(B115,実務経験が２年以上ある場合,4,FALSE)="","",VLOOKUP(B115,実務経験が２年以上ある場合,4,FALSE))</f>
        <v/>
      </c>
      <c r="E115" s="24" t="str">
        <f>ASC(D115)</f>
        <v/>
      </c>
      <c r="F115" s="5" t="str">
        <f>DBCS(MID(E115,1,1))</f>
        <v/>
      </c>
      <c r="G115" s="5" t="str">
        <f>DBCS(MID(E115,2,1))</f>
        <v/>
      </c>
      <c r="H115" s="5" t="str">
        <f>DBCS(MID(E115,3,1))</f>
        <v/>
      </c>
      <c r="I115" s="5" t="str">
        <f>DBCS(MID(E115,4,1))</f>
        <v/>
      </c>
      <c r="J115" s="5" t="str">
        <f>DBCS(MID(E115,5,1))</f>
        <v/>
      </c>
      <c r="K115" s="5" t="str">
        <f>DBCS(MID(E115,6,1))</f>
        <v/>
      </c>
      <c r="L115" s="5" t="str">
        <f>DBCS(MID(E115,7,1))</f>
        <v/>
      </c>
      <c r="M115" s="5" t="str">
        <f>DBCS(MID(E115,8,1))</f>
        <v/>
      </c>
      <c r="N115" s="5" t="str">
        <f>DBCS(MID(E115,9,1))</f>
        <v/>
      </c>
      <c r="O115" s="5" t="str">
        <f>DBCS(MID(E115,10,1))</f>
        <v/>
      </c>
      <c r="P115" s="5" t="str">
        <f>DBCS(MID(E115,11,1))</f>
        <v/>
      </c>
      <c r="Q115" s="6" t="str">
        <f>DBCS(MID(E115,12,1))</f>
        <v/>
      </c>
    </row>
    <row r="117" spans="2:17" ht="19" customHeight="1" x14ac:dyDescent="0.2">
      <c r="B117" s="20" t="s">
        <v>4</v>
      </c>
      <c r="C117" s="21" t="s">
        <v>3</v>
      </c>
      <c r="D117" s="21" t="s">
        <v>12</v>
      </c>
      <c r="E117" s="22" t="s">
        <v>10</v>
      </c>
    </row>
    <row r="118" spans="2:17" ht="19" customHeight="1" x14ac:dyDescent="0.2">
      <c r="B118" s="2">
        <v>36</v>
      </c>
      <c r="C118" s="3" t="s">
        <v>5857</v>
      </c>
      <c r="D118" s="24" t="str">
        <f>IF(VLOOKUP(B118,実務経験が２年以上ある場合,4,FALSE)="","",VLOOKUP(B118,実務経験が２年以上ある場合,4,FALSE))</f>
        <v/>
      </c>
      <c r="E118" s="28" t="str">
        <f>IF(D118="","",DBCS("第"&amp;D118&amp;"号"))</f>
        <v/>
      </c>
    </row>
    <row r="120" spans="2:17" ht="19" customHeight="1" x14ac:dyDescent="0.2">
      <c r="B120" s="20" t="s">
        <v>4</v>
      </c>
      <c r="C120" s="21" t="s">
        <v>3</v>
      </c>
      <c r="D120" s="21" t="s">
        <v>12</v>
      </c>
      <c r="E120" s="21" t="s">
        <v>10</v>
      </c>
      <c r="F120" s="21" t="s">
        <v>9</v>
      </c>
      <c r="G120" s="21" t="s">
        <v>3738</v>
      </c>
      <c r="H120" s="21" t="s">
        <v>3739</v>
      </c>
      <c r="I120" s="21" t="s">
        <v>3740</v>
      </c>
      <c r="J120" s="21" t="s">
        <v>3741</v>
      </c>
      <c r="K120" s="21" t="s">
        <v>3742</v>
      </c>
      <c r="L120" s="22" t="s">
        <v>3743</v>
      </c>
    </row>
    <row r="121" spans="2:17" ht="19" customHeight="1" x14ac:dyDescent="0.2">
      <c r="B121" s="2">
        <v>37</v>
      </c>
      <c r="C121" s="3" t="s">
        <v>5858</v>
      </c>
      <c r="D121" s="3" t="str">
        <f>VLOOKUP(B121,実務経験が２年以上ある場合,4,FALSE)&amp;VLOOKUP(B121,実務経験が２年以上ある場合,5,FALSE)&amp;VLOOKUP(B121,実務経験が２年以上ある場合,6,FALSE)&amp;VLOOKUP(B121,実務経験が２年以上ある場合,7,FALSE)&amp;VLOOKUP(B121,実務経験が２年以上ある場合,8,FALSE)&amp;VLOOKUP(B121,実務経験が２年以上ある場合,9,FALSE)&amp;VLOOKUP(B121,実務経験が２年以上ある場合,10,FALSE)</f>
        <v>令和年月日</v>
      </c>
      <c r="E121" s="3" t="str">
        <f>IFERROR(DBCS(DATESTRING(D121)),"")</f>
        <v/>
      </c>
      <c r="F121" s="5" t="str">
        <f>IFERROR(DBCS(VLOOKUP(MID(E121,1,2),和暦の変換,2,FALSE)),"")</f>
        <v/>
      </c>
      <c r="G121" s="5" t="str">
        <f>MID(E121,3,1)</f>
        <v/>
      </c>
      <c r="H121" s="5" t="str">
        <f>MID(E121,4,1)</f>
        <v/>
      </c>
      <c r="I121" s="5" t="str">
        <f>MID(E121,6,1)</f>
        <v/>
      </c>
      <c r="J121" s="5" t="str">
        <f>MID(E121,7,1)</f>
        <v/>
      </c>
      <c r="K121" s="5" t="str">
        <f>MID(E121,9,1)</f>
        <v/>
      </c>
      <c r="L121" s="6" t="str">
        <f>MID(E121,10,1)</f>
        <v/>
      </c>
    </row>
    <row r="123" spans="2:17" ht="19" customHeight="1" x14ac:dyDescent="0.2">
      <c r="B123" s="20" t="s">
        <v>4</v>
      </c>
      <c r="C123" s="21" t="s">
        <v>3</v>
      </c>
      <c r="D123" s="21" t="s">
        <v>12</v>
      </c>
      <c r="E123" s="21" t="s">
        <v>10</v>
      </c>
      <c r="F123" s="21" t="s">
        <v>9</v>
      </c>
      <c r="G123" s="21" t="s">
        <v>3738</v>
      </c>
      <c r="H123" s="21" t="s">
        <v>3739</v>
      </c>
      <c r="I123" s="21" t="s">
        <v>3740</v>
      </c>
      <c r="J123" s="21" t="s">
        <v>3741</v>
      </c>
      <c r="K123" s="21" t="s">
        <v>3742</v>
      </c>
      <c r="L123" s="22" t="s">
        <v>3743</v>
      </c>
    </row>
    <row r="124" spans="2:17" ht="19" customHeight="1" x14ac:dyDescent="0.2">
      <c r="B124" s="2">
        <v>38</v>
      </c>
      <c r="C124" s="3" t="s">
        <v>5860</v>
      </c>
      <c r="D124" s="3" t="str">
        <f>VLOOKUP(B124,実務経験が２年以上ある場合,4,FALSE)&amp;VLOOKUP(B124,実務経験が２年以上ある場合,5,FALSE)&amp;VLOOKUP(B124,実務経験が２年以上ある場合,6,FALSE)&amp;VLOOKUP(B124,実務経験が２年以上ある場合,7,FALSE)&amp;VLOOKUP(B124,実務経験が２年以上ある場合,8,FALSE)&amp;VLOOKUP(B124,実務経験が２年以上ある場合,9,FALSE)&amp;VLOOKUP(B124,実務経験が２年以上ある場合,10,FALSE)</f>
        <v>令和年月日</v>
      </c>
      <c r="E124" s="3" t="str">
        <f>IFERROR(DBCS(DATESTRING(D124)),"")</f>
        <v/>
      </c>
      <c r="F124" s="5" t="str">
        <f>IFERROR(DBCS(VLOOKUP(MID(E124,1,2),和暦の変換,2,FALSE)),"")</f>
        <v/>
      </c>
      <c r="G124" s="5" t="str">
        <f>MID(E124,3,1)</f>
        <v/>
      </c>
      <c r="H124" s="5" t="str">
        <f>MID(E124,4,1)</f>
        <v/>
      </c>
      <c r="I124" s="5" t="str">
        <f>MID(E124,6,1)</f>
        <v/>
      </c>
      <c r="J124" s="5" t="str">
        <f>MID(E124,7,1)</f>
        <v/>
      </c>
      <c r="K124" s="5" t="str">
        <f>MID(E124,9,1)</f>
        <v/>
      </c>
      <c r="L124" s="6" t="str">
        <f>MID(E124,10,1)</f>
        <v/>
      </c>
    </row>
    <row r="126" spans="2:17" ht="19" customHeight="1" x14ac:dyDescent="0.2">
      <c r="C126" s="20" t="s">
        <v>3</v>
      </c>
      <c r="D126" s="21" t="s">
        <v>5889</v>
      </c>
      <c r="E126" s="21" t="s">
        <v>5890</v>
      </c>
      <c r="F126" s="22" t="s">
        <v>5891</v>
      </c>
      <c r="G126" s="105" t="s">
        <v>0</v>
      </c>
      <c r="H126" s="105" t="s">
        <v>5919</v>
      </c>
      <c r="I126" s="105" t="s">
        <v>5924</v>
      </c>
    </row>
    <row r="127" spans="2:17" ht="19" customHeight="1" x14ac:dyDescent="0.2">
      <c r="C127" s="30" t="s">
        <v>5922</v>
      </c>
      <c r="D127" s="3" t="str">
        <f>DBCS(D121)</f>
        <v>令和年月日</v>
      </c>
      <c r="E127" s="3" t="str">
        <f>DBCS(D124)</f>
        <v>令和年月日</v>
      </c>
      <c r="F127" s="94" t="str">
        <f>IFERROR(E127-D127,"")</f>
        <v/>
      </c>
      <c r="G127" s="16" t="str">
        <f>IFERROR(DBCS(IF(INT(MOD(F127,365)/30)=12,INT(F127/365)+1,INT(F127/365))),"")</f>
        <v/>
      </c>
      <c r="H127" s="16" t="str">
        <f>IFERROR(DBCS(IF(INT(MOD(F127,365)/30)=12,0,INT(MOD(F127,365)/30))),"")</f>
        <v/>
      </c>
      <c r="I127" s="99" t="str">
        <f>IFERROR((365*G127)+(30*H127),"")</f>
        <v/>
      </c>
    </row>
    <row r="129" spans="2:20" ht="19" customHeight="1" x14ac:dyDescent="0.2">
      <c r="B129" s="20" t="s">
        <v>4</v>
      </c>
      <c r="C129" s="21" t="s">
        <v>3</v>
      </c>
      <c r="D129" s="21" t="s">
        <v>12</v>
      </c>
      <c r="E129" s="22" t="s">
        <v>10</v>
      </c>
    </row>
    <row r="130" spans="2:20" ht="19" customHeight="1" x14ac:dyDescent="0.2">
      <c r="B130" s="2">
        <v>39</v>
      </c>
      <c r="C130" s="3" t="s">
        <v>5868</v>
      </c>
      <c r="D130" s="24" t="str">
        <f>IF(VLOOKUP(B130,実務経験が２年以上ある場合,4,FALSE)="","",VLOOKUP(B130,実務経験が２年以上ある場合,4,FALSE))</f>
        <v>代表取締役</v>
      </c>
      <c r="E130" s="28" t="str">
        <f>DBCS(D130)</f>
        <v>代表取締役</v>
      </c>
    </row>
    <row r="132" spans="2:20" ht="19" customHeight="1" x14ac:dyDescent="0.2">
      <c r="B132" s="20" t="s">
        <v>4</v>
      </c>
      <c r="C132" s="21" t="s">
        <v>3</v>
      </c>
      <c r="D132" s="21" t="s">
        <v>12</v>
      </c>
      <c r="E132" s="22" t="s">
        <v>10</v>
      </c>
    </row>
    <row r="133" spans="2:20" ht="19" customHeight="1" x14ac:dyDescent="0.2">
      <c r="B133" s="2">
        <v>40</v>
      </c>
      <c r="C133" s="3" t="s">
        <v>5869</v>
      </c>
      <c r="D133" s="24" t="str">
        <f>IF(VLOOKUP(B133,実務経験が２年以上ある場合,4,FALSE)="",E100,VLOOKUP(B133,実務経験が２年以上ある場合,4,FALSE))</f>
        <v/>
      </c>
      <c r="E133" s="28" t="str">
        <f>DBCS(D133)</f>
        <v/>
      </c>
    </row>
    <row r="135" spans="2:20" ht="19" customHeight="1" x14ac:dyDescent="0.2">
      <c r="B135" s="20" t="s">
        <v>4</v>
      </c>
      <c r="C135" s="21" t="s">
        <v>3</v>
      </c>
      <c r="D135" s="21" t="s">
        <v>12</v>
      </c>
      <c r="E135" s="22" t="s">
        <v>10</v>
      </c>
    </row>
    <row r="136" spans="2:20" ht="19" customHeight="1" x14ac:dyDescent="0.2">
      <c r="B136" s="2">
        <v>41</v>
      </c>
      <c r="C136" s="3" t="s">
        <v>5870</v>
      </c>
      <c r="D136" s="3" t="str">
        <f>IF(VLOOKUP(B136,実務経験が２年以上ある場合,4,FALSE)="",D103,VLOOKUP(B136,実務経験が２年以上ある場合,4,FALSE))</f>
        <v/>
      </c>
      <c r="E136" s="7" t="str">
        <f>DBCS(D136)</f>
        <v/>
      </c>
    </row>
    <row r="138" spans="2:20" ht="19" customHeight="1" x14ac:dyDescent="0.2">
      <c r="B138" s="20" t="s">
        <v>4</v>
      </c>
      <c r="C138" s="21" t="s">
        <v>3</v>
      </c>
      <c r="D138" s="21" t="s">
        <v>12</v>
      </c>
      <c r="E138" s="21" t="s">
        <v>10</v>
      </c>
      <c r="F138" s="21" t="s">
        <v>14</v>
      </c>
      <c r="G138" s="22" t="s">
        <v>13</v>
      </c>
    </row>
    <row r="139" spans="2:20" ht="19" customHeight="1" x14ac:dyDescent="0.2">
      <c r="B139" s="2">
        <v>42</v>
      </c>
      <c r="C139" s="3" t="s">
        <v>5871</v>
      </c>
      <c r="D139" s="3" t="str">
        <f>IF(VLOOKUP(B139,実務経験が２年以上ある場合,4,FALSE)="",D106,VLOOKUP(B139,実務経験が２年以上ある場合,4,FALSE))</f>
        <v/>
      </c>
      <c r="E139" s="3" t="str">
        <f>DBCS(IF(LEN(D139)=1,"0"&amp;D139,IF(LEN(D139)=2,D139,"")))</f>
        <v/>
      </c>
      <c r="F139" s="5" t="str">
        <f>MID(E139,1,1)</f>
        <v/>
      </c>
      <c r="G139" s="6" t="str">
        <f>MID(E139,2,1)</f>
        <v/>
      </c>
    </row>
    <row r="141" spans="2:20" ht="19" customHeight="1" x14ac:dyDescent="0.2">
      <c r="B141" s="20" t="s">
        <v>4</v>
      </c>
      <c r="C141" s="21" t="s">
        <v>3</v>
      </c>
      <c r="D141" s="21" t="s">
        <v>12</v>
      </c>
      <c r="E141" s="22" t="s">
        <v>10</v>
      </c>
    </row>
    <row r="142" spans="2:20" ht="19" customHeight="1" x14ac:dyDescent="0.2">
      <c r="B142" s="2">
        <v>43</v>
      </c>
      <c r="C142" s="3" t="s">
        <v>5911</v>
      </c>
      <c r="D142" s="3" t="str">
        <f>IF(VLOOKUP(B142,実務経験が２年以上ある場合,4,FALSE)="",D109,VLOOKUP(B142,実務経験が２年以上ある場合,4,FALSE))</f>
        <v/>
      </c>
      <c r="E142" s="7" t="str">
        <f>IF(D142="","","第"&amp;ASC(IF(LEN(D142)=1,"00000"&amp;D142,IF(LEN(D142)=2,"0000"&amp;D142,IF(LEN(D142)=3,"000"&amp;D142,IF(LEN(D142)=4,"00"&amp;D142,IF(LEN(D142)=5,"0"&amp;D142,IF(LEN(D142)=6,D142,"")))))))&amp;"号")</f>
        <v/>
      </c>
    </row>
    <row r="144" spans="2:20" ht="19" customHeight="1" x14ac:dyDescent="0.2">
      <c r="B144" s="20" t="s">
        <v>4</v>
      </c>
      <c r="C144" s="21" t="s">
        <v>3</v>
      </c>
      <c r="D144" s="21" t="s">
        <v>12</v>
      </c>
      <c r="E144" s="21" t="s">
        <v>10</v>
      </c>
      <c r="F144" s="21" t="s">
        <v>3752</v>
      </c>
      <c r="G144" s="21" t="s">
        <v>3753</v>
      </c>
      <c r="H144" s="21" t="s">
        <v>3754</v>
      </c>
      <c r="I144" s="21" t="s">
        <v>3755</v>
      </c>
      <c r="J144" s="21" t="s">
        <v>3756</v>
      </c>
      <c r="K144" s="21" t="s">
        <v>3757</v>
      </c>
      <c r="L144" s="21" t="s">
        <v>3758</v>
      </c>
      <c r="M144" s="21" t="s">
        <v>3759</v>
      </c>
      <c r="N144" s="21" t="s">
        <v>3760</v>
      </c>
      <c r="O144" s="21" t="s">
        <v>3761</v>
      </c>
      <c r="P144" s="21" t="s">
        <v>3762</v>
      </c>
      <c r="Q144" s="21" t="s">
        <v>3763</v>
      </c>
      <c r="R144" s="21" t="s">
        <v>3764</v>
      </c>
      <c r="S144" s="21" t="s">
        <v>3765</v>
      </c>
      <c r="T144" s="22" t="s">
        <v>3766</v>
      </c>
    </row>
    <row r="145" spans="2:20" ht="19" customHeight="1" x14ac:dyDescent="0.2">
      <c r="B145" s="2">
        <v>44</v>
      </c>
      <c r="C145" s="3" t="s">
        <v>5872</v>
      </c>
      <c r="D145" s="24" t="str">
        <f>IF(VLOOKUP(B145,実務経験が２年以上ある場合,4,FALSE)="","",VLOOKUP(B145,実務経験が２年以上ある場合,4,FALSE))</f>
        <v/>
      </c>
      <c r="E145" s="24" t="str">
        <f>ASC(D145)</f>
        <v/>
      </c>
      <c r="F145" s="5" t="str">
        <f>DBCS(MID(E145,1,1))</f>
        <v/>
      </c>
      <c r="G145" s="5" t="str">
        <f>DBCS(MID(E145,2,1))</f>
        <v/>
      </c>
      <c r="H145" s="5" t="str">
        <f>DBCS(MID(E145,3,1))</f>
        <v/>
      </c>
      <c r="I145" s="5" t="str">
        <f>DBCS(MID(E145,4,1))</f>
        <v/>
      </c>
      <c r="J145" s="5" t="str">
        <f>DBCS(MID(E145,5,1))</f>
        <v/>
      </c>
      <c r="K145" s="5" t="str">
        <f>DBCS(MID(E145,6,1))</f>
        <v/>
      </c>
      <c r="L145" s="5" t="str">
        <f>DBCS(MID(E145,7,1))</f>
        <v/>
      </c>
      <c r="M145" s="5" t="str">
        <f>DBCS(MID(E145,8,1))</f>
        <v/>
      </c>
      <c r="N145" s="5" t="str">
        <f>DBCS(MID(E145,9,1))</f>
        <v/>
      </c>
      <c r="O145" s="5" t="str">
        <f>DBCS(MID(E145,10,1))</f>
        <v/>
      </c>
      <c r="P145" s="5" t="str">
        <f>DBCS(MID(E145,11,1))</f>
        <v/>
      </c>
      <c r="Q145" s="5" t="str">
        <f>DBCS(MID(E145,12,1))</f>
        <v/>
      </c>
      <c r="R145" s="5" t="str">
        <f>DBCS(MID(E145,13,1))</f>
        <v/>
      </c>
      <c r="S145" s="5" t="str">
        <f>DBCS(MID(E145,14,1))</f>
        <v/>
      </c>
      <c r="T145" s="6" t="str">
        <f>DBCS(MID(E145,15,1))</f>
        <v/>
      </c>
    </row>
    <row r="147" spans="2:20" ht="19" customHeight="1" x14ac:dyDescent="0.2">
      <c r="B147" s="20" t="s">
        <v>4</v>
      </c>
      <c r="C147" s="21" t="s">
        <v>3</v>
      </c>
      <c r="D147" s="21" t="s">
        <v>12</v>
      </c>
      <c r="E147" s="21" t="s">
        <v>10</v>
      </c>
      <c r="F147" s="21" t="s">
        <v>14</v>
      </c>
      <c r="G147" s="22" t="s">
        <v>13</v>
      </c>
    </row>
    <row r="148" spans="2:20" ht="19" customHeight="1" x14ac:dyDescent="0.2">
      <c r="B148" s="2">
        <v>45</v>
      </c>
      <c r="C148" s="3" t="s">
        <v>5873</v>
      </c>
      <c r="D148" s="3" t="str">
        <f>IF(VLOOKUP(B148,実務経験が２年以上ある場合,4,FALSE)="","",VLOOKUP(B148,実務経験が２年以上ある場合,4,FALSE))</f>
        <v/>
      </c>
      <c r="E148" s="3" t="str">
        <f>IFERROR(DBCS(VLOOKUP(D148,都道府県コード,2,FALSE)),"")</f>
        <v/>
      </c>
      <c r="F148" s="5" t="str">
        <f>MID(E148,1,1)</f>
        <v/>
      </c>
      <c r="G148" s="6" t="str">
        <f>MID(E148,2,1)</f>
        <v/>
      </c>
    </row>
    <row r="150" spans="2:20" ht="19" customHeight="1" x14ac:dyDescent="0.2">
      <c r="B150" s="20" t="s">
        <v>4</v>
      </c>
      <c r="C150" s="21" t="s">
        <v>3</v>
      </c>
      <c r="D150" s="21" t="s">
        <v>12</v>
      </c>
      <c r="E150" s="21" t="s">
        <v>10</v>
      </c>
      <c r="F150" s="21" t="s">
        <v>14</v>
      </c>
      <c r="G150" s="22" t="s">
        <v>13</v>
      </c>
    </row>
    <row r="151" spans="2:20" ht="19" customHeight="1" x14ac:dyDescent="0.2">
      <c r="B151" s="2">
        <v>46</v>
      </c>
      <c r="C151" s="3" t="s">
        <v>5874</v>
      </c>
      <c r="D151" s="3" t="str">
        <f>IF(VLOOKUP(B151,実務経験が２年以上ある場合,4,FALSE)="","",VLOOKUP(B151,実務経験が２年以上ある場合,4,FALSE))</f>
        <v/>
      </c>
      <c r="E151" s="3" t="str">
        <f>DBCS(IF(LEN(D151)=1,"0"&amp;D151,IF(LEN(D151)=2,D151,"")))</f>
        <v/>
      </c>
      <c r="F151" s="5" t="str">
        <f>MID(E151,1,1)</f>
        <v/>
      </c>
      <c r="G151" s="6" t="str">
        <f>MID(E151,2,1)</f>
        <v/>
      </c>
    </row>
    <row r="153" spans="2:20" ht="19" customHeight="1" x14ac:dyDescent="0.2">
      <c r="B153" s="20" t="s">
        <v>4</v>
      </c>
      <c r="C153" s="21" t="s">
        <v>3</v>
      </c>
      <c r="D153" s="21" t="s">
        <v>12</v>
      </c>
      <c r="E153" s="21" t="s">
        <v>10</v>
      </c>
      <c r="F153" s="21" t="s">
        <v>18</v>
      </c>
      <c r="G153" s="21" t="s">
        <v>17</v>
      </c>
      <c r="H153" s="21" t="s">
        <v>16</v>
      </c>
      <c r="I153" s="21" t="s">
        <v>15</v>
      </c>
      <c r="J153" s="21" t="s">
        <v>14</v>
      </c>
      <c r="K153" s="22" t="s">
        <v>13</v>
      </c>
    </row>
    <row r="154" spans="2:20" ht="19" customHeight="1" x14ac:dyDescent="0.2">
      <c r="B154" s="2">
        <v>47</v>
      </c>
      <c r="C154" s="3" t="s">
        <v>5912</v>
      </c>
      <c r="D154" s="3" t="str">
        <f>IF(VLOOKUP(B154,実務経験が２年以上ある場合,4,FALSE)="","",VLOOKUP(B154,実務経験が２年以上ある場合,4,FALSE))</f>
        <v/>
      </c>
      <c r="E154" s="3" t="str">
        <f>DBCS(IF(LEN(D154)=1,"00000"&amp;D154,IF(LEN(D154)=2,"0000"&amp;D154,IF(LEN(D154)=3,"000"&amp;D154,IF(LEN(D154)=4,"00"&amp;D154,IF(LEN(D154)=5,"0"&amp;D154,IF(LEN(D154)=6,D154,"")))))))</f>
        <v/>
      </c>
      <c r="F154" s="5" t="str">
        <f>MID(E154,1,1)</f>
        <v/>
      </c>
      <c r="G154" s="5" t="str">
        <f>MID(E154,2,1)</f>
        <v/>
      </c>
      <c r="H154" s="5" t="str">
        <f>MID(E154,3,1)</f>
        <v/>
      </c>
      <c r="I154" s="5" t="str">
        <f>MID(E154,4,1)</f>
        <v/>
      </c>
      <c r="J154" s="5" t="str">
        <f>MID(E154,5,1)</f>
        <v/>
      </c>
      <c r="K154" s="6" t="str">
        <f>MID(E154,6,1)</f>
        <v/>
      </c>
    </row>
    <row r="156" spans="2:20" ht="19" customHeight="1" x14ac:dyDescent="0.2">
      <c r="E156" s="105" t="s">
        <v>5917</v>
      </c>
      <c r="F156" s="105" t="s">
        <v>5904</v>
      </c>
      <c r="G156" s="105" t="s">
        <v>5905</v>
      </c>
      <c r="H156" s="105" t="s">
        <v>5906</v>
      </c>
      <c r="I156" s="105" t="s">
        <v>5907</v>
      </c>
    </row>
    <row r="157" spans="2:20" ht="19" customHeight="1" x14ac:dyDescent="0.2">
      <c r="E157" s="8" t="str">
        <f>ASC(F157&amp;G157&amp;H157&amp;I157)</f>
        <v/>
      </c>
      <c r="F157" s="16" t="str">
        <f>IF(D148="","",D148)</f>
        <v/>
      </c>
      <c r="G157" s="16" t="str">
        <f>IF(F157="","",IF(F157="国土交通","大臣","知事"))</f>
        <v/>
      </c>
      <c r="H157" s="16" t="str">
        <f>IF(F157="","","（"&amp;E151&amp;"）")</f>
        <v/>
      </c>
      <c r="I157" s="96" t="str">
        <f>IF(F157="","","第"&amp;E154&amp;"号")</f>
        <v/>
      </c>
    </row>
    <row r="159" spans="2:20" ht="19" customHeight="1" x14ac:dyDescent="0.2">
      <c r="B159" s="20" t="s">
        <v>4</v>
      </c>
      <c r="C159" s="21" t="s">
        <v>3</v>
      </c>
      <c r="D159" s="21" t="s">
        <v>12</v>
      </c>
      <c r="E159" s="21" t="s">
        <v>10</v>
      </c>
      <c r="F159" s="21" t="s">
        <v>3752</v>
      </c>
      <c r="G159" s="21" t="s">
        <v>3753</v>
      </c>
      <c r="H159" s="21" t="s">
        <v>3754</v>
      </c>
      <c r="I159" s="21" t="s">
        <v>3755</v>
      </c>
      <c r="J159" s="21" t="s">
        <v>3756</v>
      </c>
      <c r="K159" s="21" t="s">
        <v>3757</v>
      </c>
      <c r="L159" s="21" t="s">
        <v>3758</v>
      </c>
      <c r="M159" s="21" t="s">
        <v>3759</v>
      </c>
      <c r="N159" s="21" t="s">
        <v>3760</v>
      </c>
      <c r="O159" s="21" t="s">
        <v>3761</v>
      </c>
      <c r="P159" s="21" t="s">
        <v>3762</v>
      </c>
      <c r="Q159" s="22" t="s">
        <v>3763</v>
      </c>
    </row>
    <row r="160" spans="2:20" ht="19" customHeight="1" x14ac:dyDescent="0.2">
      <c r="B160" s="2">
        <v>48</v>
      </c>
      <c r="C160" s="3" t="s">
        <v>5875</v>
      </c>
      <c r="D160" s="24" t="str">
        <f>IF(VLOOKUP(B160,実務経験が２年以上ある場合,4,FALSE)="","",VLOOKUP(B160,実務経験が２年以上ある場合,4,FALSE))</f>
        <v/>
      </c>
      <c r="E160" s="24" t="str">
        <f>ASC(D160)</f>
        <v/>
      </c>
      <c r="F160" s="5" t="str">
        <f>DBCS(MID(E160,1,1))</f>
        <v/>
      </c>
      <c r="G160" s="5" t="str">
        <f>DBCS(MID(E160,2,1))</f>
        <v/>
      </c>
      <c r="H160" s="5" t="str">
        <f>DBCS(MID(E160,3,1))</f>
        <v/>
      </c>
      <c r="I160" s="5" t="str">
        <f>DBCS(MID(E160,4,1))</f>
        <v/>
      </c>
      <c r="J160" s="5" t="str">
        <f>DBCS(MID(E160,5,1))</f>
        <v/>
      </c>
      <c r="K160" s="5" t="str">
        <f>DBCS(MID(E160,6,1))</f>
        <v/>
      </c>
      <c r="L160" s="5" t="str">
        <f>DBCS(MID(E160,7,1))</f>
        <v/>
      </c>
      <c r="M160" s="5" t="str">
        <f>DBCS(MID(E160,8,1))</f>
        <v/>
      </c>
      <c r="N160" s="5" t="str">
        <f>DBCS(MID(E160,9,1))</f>
        <v/>
      </c>
      <c r="O160" s="5" t="str">
        <f>DBCS(MID(E160,10,1))</f>
        <v/>
      </c>
      <c r="P160" s="5" t="str">
        <f>DBCS(MID(E160,11,1))</f>
        <v/>
      </c>
      <c r="Q160" s="6" t="str">
        <f>DBCS(MID(E160,12,1))</f>
        <v/>
      </c>
    </row>
    <row r="162" spans="2:12" ht="19" customHeight="1" x14ac:dyDescent="0.2">
      <c r="B162" s="20" t="s">
        <v>4</v>
      </c>
      <c r="C162" s="21" t="s">
        <v>3</v>
      </c>
      <c r="D162" s="21" t="s">
        <v>12</v>
      </c>
      <c r="E162" s="22" t="s">
        <v>10</v>
      </c>
    </row>
    <row r="163" spans="2:12" ht="19" customHeight="1" x14ac:dyDescent="0.2">
      <c r="B163" s="2">
        <v>49</v>
      </c>
      <c r="C163" s="3" t="s">
        <v>5876</v>
      </c>
      <c r="D163" s="24" t="str">
        <f>IF(VLOOKUP(B163,実務経験が２年以上ある場合,4,FALSE)="","",VLOOKUP(B163,実務経験が２年以上ある場合,4,FALSE))</f>
        <v/>
      </c>
      <c r="E163" s="28" t="str">
        <f>IF(D163="","",DBCS("第"&amp;D163&amp;"号"))</f>
        <v/>
      </c>
    </row>
    <row r="165" spans="2:12" ht="19" customHeight="1" x14ac:dyDescent="0.2">
      <c r="B165" s="20" t="s">
        <v>4</v>
      </c>
      <c r="C165" s="21" t="s">
        <v>3</v>
      </c>
      <c r="D165" s="21" t="s">
        <v>12</v>
      </c>
      <c r="E165" s="21" t="s">
        <v>10</v>
      </c>
      <c r="F165" s="21" t="s">
        <v>9</v>
      </c>
      <c r="G165" s="21" t="s">
        <v>3738</v>
      </c>
      <c r="H165" s="21" t="s">
        <v>3739</v>
      </c>
      <c r="I165" s="21" t="s">
        <v>3740</v>
      </c>
      <c r="J165" s="21" t="s">
        <v>3741</v>
      </c>
      <c r="K165" s="21" t="s">
        <v>3742</v>
      </c>
      <c r="L165" s="22" t="s">
        <v>3743</v>
      </c>
    </row>
    <row r="166" spans="2:12" ht="19" customHeight="1" x14ac:dyDescent="0.2">
      <c r="B166" s="2">
        <v>50</v>
      </c>
      <c r="C166" s="3" t="s">
        <v>5877</v>
      </c>
      <c r="D166" s="3" t="str">
        <f>VLOOKUP(B166,実務経験が２年以上ある場合,4,FALSE)&amp;VLOOKUP(B166,実務経験が２年以上ある場合,5,FALSE)&amp;VLOOKUP(B166,実務経験が２年以上ある場合,6,FALSE)&amp;VLOOKUP(B166,実務経験が２年以上ある場合,7,FALSE)&amp;VLOOKUP(B166,実務経験が２年以上ある場合,8,FALSE)&amp;VLOOKUP(B166,実務経験が２年以上ある場合,9,FALSE)&amp;VLOOKUP(B166,実務経験が２年以上ある場合,10,FALSE)</f>
        <v>令和年月日</v>
      </c>
      <c r="E166" s="3" t="str">
        <f>IFERROR(DBCS(DATESTRING(D166)),"")</f>
        <v/>
      </c>
      <c r="F166" s="5" t="str">
        <f>IFERROR(DBCS(VLOOKUP(MID(E166,1,2),和暦の変換,2,FALSE)),"")</f>
        <v/>
      </c>
      <c r="G166" s="5" t="str">
        <f>MID(E166,3,1)</f>
        <v/>
      </c>
      <c r="H166" s="5" t="str">
        <f>MID(E166,4,1)</f>
        <v/>
      </c>
      <c r="I166" s="5" t="str">
        <f>MID(E166,6,1)</f>
        <v/>
      </c>
      <c r="J166" s="5" t="str">
        <f>MID(E166,7,1)</f>
        <v/>
      </c>
      <c r="K166" s="5" t="str">
        <f>MID(E166,9,1)</f>
        <v/>
      </c>
      <c r="L166" s="6" t="str">
        <f>MID(E166,10,1)</f>
        <v/>
      </c>
    </row>
    <row r="168" spans="2:12" ht="19" customHeight="1" x14ac:dyDescent="0.2">
      <c r="B168" s="20" t="s">
        <v>4</v>
      </c>
      <c r="C168" s="21" t="s">
        <v>3</v>
      </c>
      <c r="D168" s="21" t="s">
        <v>12</v>
      </c>
      <c r="E168" s="21" t="s">
        <v>10</v>
      </c>
      <c r="F168" s="21" t="s">
        <v>9</v>
      </c>
      <c r="G168" s="21" t="s">
        <v>3738</v>
      </c>
      <c r="H168" s="21" t="s">
        <v>3739</v>
      </c>
      <c r="I168" s="21" t="s">
        <v>3740</v>
      </c>
      <c r="J168" s="21" t="s">
        <v>3741</v>
      </c>
      <c r="K168" s="21" t="s">
        <v>3742</v>
      </c>
      <c r="L168" s="22" t="s">
        <v>3743</v>
      </c>
    </row>
    <row r="169" spans="2:12" ht="19" customHeight="1" x14ac:dyDescent="0.2">
      <c r="B169" s="2">
        <v>51</v>
      </c>
      <c r="C169" s="3" t="s">
        <v>5878</v>
      </c>
      <c r="D169" s="3" t="str">
        <f>VLOOKUP(B169,実務経験が２年以上ある場合,4,FALSE)&amp;VLOOKUP(B169,実務経験が２年以上ある場合,5,FALSE)&amp;VLOOKUP(B169,実務経験が２年以上ある場合,6,FALSE)&amp;VLOOKUP(B169,実務経験が２年以上ある場合,7,FALSE)&amp;VLOOKUP(B169,実務経験が２年以上ある場合,8,FALSE)&amp;VLOOKUP(B169,実務経験が２年以上ある場合,9,FALSE)&amp;VLOOKUP(B169,実務経験が２年以上ある場合,10,FALSE)</f>
        <v>令和年月日</v>
      </c>
      <c r="E169" s="3" t="str">
        <f>IFERROR(DBCS(DATESTRING(D169)),"")</f>
        <v/>
      </c>
      <c r="F169" s="5" t="str">
        <f>IFERROR(DBCS(VLOOKUP(MID(E169,1,2),和暦の変換,2,FALSE)),"")</f>
        <v/>
      </c>
      <c r="G169" s="5" t="str">
        <f>MID(E169,3,1)</f>
        <v/>
      </c>
      <c r="H169" s="5" t="str">
        <f>MID(E169,4,1)</f>
        <v/>
      </c>
      <c r="I169" s="5" t="str">
        <f>MID(E169,6,1)</f>
        <v/>
      </c>
      <c r="J169" s="5" t="str">
        <f>MID(E169,7,1)</f>
        <v/>
      </c>
      <c r="K169" s="5" t="str">
        <f>MID(E169,9,1)</f>
        <v/>
      </c>
      <c r="L169" s="6" t="str">
        <f>MID(E169,10,1)</f>
        <v/>
      </c>
    </row>
    <row r="171" spans="2:12" ht="19" customHeight="1" x14ac:dyDescent="0.2">
      <c r="C171" s="20" t="s">
        <v>3</v>
      </c>
      <c r="D171" s="21" t="s">
        <v>5889</v>
      </c>
      <c r="E171" s="21" t="s">
        <v>5890</v>
      </c>
      <c r="F171" s="22" t="s">
        <v>5891</v>
      </c>
      <c r="G171" s="105" t="s">
        <v>0</v>
      </c>
      <c r="H171" s="105" t="s">
        <v>5919</v>
      </c>
      <c r="I171" s="105" t="s">
        <v>5924</v>
      </c>
    </row>
    <row r="172" spans="2:12" ht="19" customHeight="1" x14ac:dyDescent="0.2">
      <c r="C172" s="30" t="s">
        <v>5923</v>
      </c>
      <c r="D172" s="3" t="str">
        <f>DBCS(D166)</f>
        <v>令和年月日</v>
      </c>
      <c r="E172" s="3" t="str">
        <f>DBCS(D169)</f>
        <v>令和年月日</v>
      </c>
      <c r="F172" s="94" t="str">
        <f>IFERROR(E172-D172,"")</f>
        <v/>
      </c>
      <c r="G172" s="16" t="str">
        <f>IFERROR(DBCS(IF(INT(MOD(F172,365)/30)=12,INT(F172/365)+1,INT(F172/365))),"")</f>
        <v/>
      </c>
      <c r="H172" s="16" t="str">
        <f>IFERROR(DBCS(IF(INT(MOD(F172,365)/30)=12,0,INT(MOD(F172,365)/30))),"")</f>
        <v/>
      </c>
      <c r="I172" s="99" t="str">
        <f>IFERROR((365*G172)+(30*H172),"")</f>
        <v/>
      </c>
    </row>
    <row r="174" spans="2:12" ht="19" customHeight="1" x14ac:dyDescent="0.2">
      <c r="B174" s="20" t="s">
        <v>4</v>
      </c>
      <c r="C174" s="21" t="s">
        <v>3</v>
      </c>
      <c r="D174" s="21" t="s">
        <v>12</v>
      </c>
      <c r="E174" s="22" t="s">
        <v>10</v>
      </c>
    </row>
    <row r="175" spans="2:12" ht="19" customHeight="1" x14ac:dyDescent="0.2">
      <c r="B175" s="2">
        <v>52</v>
      </c>
      <c r="C175" s="3" t="s">
        <v>5879</v>
      </c>
      <c r="D175" s="24" t="str">
        <f>IF(VLOOKUP(B175,実務経験が２年以上ある場合,4,FALSE)="","",VLOOKUP(B175,実務経験が２年以上ある場合,4,FALSE))</f>
        <v>代表取締役</v>
      </c>
      <c r="E175" s="28" t="str">
        <f>DBCS(D175)</f>
        <v>代表取締役</v>
      </c>
    </row>
    <row r="177" spans="2:47" ht="19" customHeight="1" x14ac:dyDescent="0.2">
      <c r="B177" s="20" t="s">
        <v>4</v>
      </c>
      <c r="C177" s="21" t="s">
        <v>3</v>
      </c>
      <c r="D177" s="21" t="s">
        <v>12</v>
      </c>
      <c r="E177" s="22" t="s">
        <v>10</v>
      </c>
    </row>
    <row r="178" spans="2:47" ht="19" customHeight="1" x14ac:dyDescent="0.2">
      <c r="B178" s="2">
        <v>53</v>
      </c>
      <c r="C178" s="3" t="s">
        <v>5880</v>
      </c>
      <c r="D178" s="24" t="str">
        <f>IF(VLOOKUP(B178,実務経験が２年以上ある場合,4,FALSE)="",E145,VLOOKUP(B178,実務経験が２年以上ある場合,4,FALSE))</f>
        <v/>
      </c>
      <c r="E178" s="28" t="str">
        <f>DBCS(D178)</f>
        <v/>
      </c>
    </row>
    <row r="180" spans="2:47" ht="19" customHeight="1" x14ac:dyDescent="0.2">
      <c r="B180" s="20" t="s">
        <v>4</v>
      </c>
      <c r="C180" s="21" t="s">
        <v>3</v>
      </c>
      <c r="D180" s="21" t="s">
        <v>12</v>
      </c>
      <c r="E180" s="22" t="s">
        <v>10</v>
      </c>
    </row>
    <row r="181" spans="2:47" ht="19" customHeight="1" x14ac:dyDescent="0.2">
      <c r="B181" s="2">
        <v>54</v>
      </c>
      <c r="C181" s="3" t="s">
        <v>5881</v>
      </c>
      <c r="D181" s="3" t="str">
        <f>IF(VLOOKUP(B181,実務経験が２年以上ある場合,4,FALSE)="",D148,VLOOKUP(B181,実務経験が２年以上ある場合,4,FALSE))</f>
        <v/>
      </c>
      <c r="E181" s="7" t="str">
        <f>DBCS(D181)</f>
        <v/>
      </c>
    </row>
    <row r="183" spans="2:47" ht="19" customHeight="1" x14ac:dyDescent="0.2">
      <c r="B183" s="20" t="s">
        <v>4</v>
      </c>
      <c r="C183" s="21" t="s">
        <v>3</v>
      </c>
      <c r="D183" s="21" t="s">
        <v>12</v>
      </c>
      <c r="E183" s="21" t="s">
        <v>10</v>
      </c>
      <c r="F183" s="21" t="s">
        <v>14</v>
      </c>
      <c r="G183" s="22" t="s">
        <v>13</v>
      </c>
    </row>
    <row r="184" spans="2:47" ht="19" customHeight="1" x14ac:dyDescent="0.2">
      <c r="B184" s="2">
        <v>55</v>
      </c>
      <c r="C184" s="3" t="s">
        <v>5882</v>
      </c>
      <c r="D184" s="3" t="str">
        <f>IF(VLOOKUP(B184,実務経験が２年以上ある場合,4,FALSE)="",D151,VLOOKUP(B184,実務経験が２年以上ある場合,4,FALSE))</f>
        <v/>
      </c>
      <c r="E184" s="3" t="str">
        <f>DBCS(IF(LEN(D184)=1,"0"&amp;D184,IF(LEN(D184)=2,D184,"")))</f>
        <v/>
      </c>
      <c r="F184" s="5" t="str">
        <f>MID(E184,1,1)</f>
        <v/>
      </c>
      <c r="G184" s="6" t="str">
        <f>MID(E184,2,1)</f>
        <v/>
      </c>
    </row>
    <row r="186" spans="2:47" ht="19" customHeight="1" x14ac:dyDescent="0.2">
      <c r="B186" s="20" t="s">
        <v>4</v>
      </c>
      <c r="C186" s="21" t="s">
        <v>3</v>
      </c>
      <c r="D186" s="21" t="s">
        <v>12</v>
      </c>
      <c r="E186" s="22" t="s">
        <v>10</v>
      </c>
    </row>
    <row r="187" spans="2:47" ht="19" customHeight="1" x14ac:dyDescent="0.2">
      <c r="B187" s="2">
        <v>56</v>
      </c>
      <c r="C187" s="3" t="s">
        <v>5913</v>
      </c>
      <c r="D187" s="3" t="str">
        <f>IF(VLOOKUP(B187,実務経験が２年以上ある場合,4,FALSE)="",D154,VLOOKUP(B187,実務経験が２年以上ある場合,4,FALSE))</f>
        <v/>
      </c>
      <c r="E187" s="7" t="str">
        <f>IF(D187="","","第"&amp;ASC(IF(LEN(D187)=1,"00000"&amp;D187,IF(LEN(D187)=2,"0000"&amp;D187,IF(LEN(D187)=3,"000"&amp;D187,IF(LEN(D187)=4,"00"&amp;D187,IF(LEN(D187)=5,"0"&amp;D187,IF(LEN(D187)=6,D187,"")))))))&amp;"号")</f>
        <v/>
      </c>
    </row>
    <row r="189" spans="2:47" ht="19" customHeight="1" x14ac:dyDescent="0.2">
      <c r="B189" s="20" t="s">
        <v>4</v>
      </c>
      <c r="C189" s="21" t="s">
        <v>3</v>
      </c>
      <c r="D189" s="21" t="s">
        <v>12</v>
      </c>
      <c r="E189" s="21" t="s">
        <v>10</v>
      </c>
      <c r="F189" s="21" t="s">
        <v>3752</v>
      </c>
      <c r="G189" s="21" t="s">
        <v>3753</v>
      </c>
      <c r="H189" s="21" t="s">
        <v>3754</v>
      </c>
      <c r="I189" s="21" t="s">
        <v>3755</v>
      </c>
      <c r="J189" s="21" t="s">
        <v>3756</v>
      </c>
      <c r="K189" s="21" t="s">
        <v>3757</v>
      </c>
      <c r="L189" s="21" t="s">
        <v>3758</v>
      </c>
      <c r="M189" s="21" t="s">
        <v>3759</v>
      </c>
      <c r="N189" s="21" t="s">
        <v>3760</v>
      </c>
      <c r="O189" s="21" t="s">
        <v>3761</v>
      </c>
      <c r="P189" s="21" t="s">
        <v>3762</v>
      </c>
      <c r="Q189" s="21" t="s">
        <v>3763</v>
      </c>
      <c r="R189" s="21" t="s">
        <v>3764</v>
      </c>
      <c r="S189" s="21" t="s">
        <v>3765</v>
      </c>
      <c r="T189" s="21" t="s">
        <v>3766</v>
      </c>
      <c r="U189" s="21" t="s">
        <v>3767</v>
      </c>
      <c r="V189" s="21" t="s">
        <v>3768</v>
      </c>
      <c r="W189" s="21" t="s">
        <v>3769</v>
      </c>
      <c r="X189" s="21" t="s">
        <v>3770</v>
      </c>
      <c r="Y189" s="21" t="s">
        <v>3771</v>
      </c>
      <c r="Z189" s="21" t="s">
        <v>5628</v>
      </c>
      <c r="AA189" s="21" t="s">
        <v>5629</v>
      </c>
      <c r="AB189" s="21" t="s">
        <v>5630</v>
      </c>
      <c r="AC189" s="21" t="s">
        <v>5631</v>
      </c>
      <c r="AD189" s="21" t="s">
        <v>5632</v>
      </c>
      <c r="AE189" s="21" t="s">
        <v>5633</v>
      </c>
      <c r="AF189" s="21" t="s">
        <v>5634</v>
      </c>
      <c r="AG189" s="21" t="s">
        <v>5635</v>
      </c>
      <c r="AH189" s="21" t="s">
        <v>5636</v>
      </c>
      <c r="AI189" s="21" t="s">
        <v>5637</v>
      </c>
      <c r="AJ189" s="21" t="s">
        <v>5638</v>
      </c>
      <c r="AK189" s="21" t="s">
        <v>5639</v>
      </c>
      <c r="AL189" s="21" t="s">
        <v>5640</v>
      </c>
      <c r="AM189" s="21" t="s">
        <v>5641</v>
      </c>
      <c r="AN189" s="21" t="s">
        <v>5642</v>
      </c>
      <c r="AO189" s="21" t="s">
        <v>5643</v>
      </c>
      <c r="AP189" s="21" t="s">
        <v>5644</v>
      </c>
      <c r="AQ189" s="21" t="s">
        <v>5645</v>
      </c>
      <c r="AR189" s="21" t="s">
        <v>5646</v>
      </c>
      <c r="AS189" s="22" t="s">
        <v>5647</v>
      </c>
      <c r="AT189" s="21" t="s">
        <v>5814</v>
      </c>
      <c r="AU189" s="22" t="s">
        <v>5815</v>
      </c>
    </row>
    <row r="190" spans="2:47" ht="19" customHeight="1" x14ac:dyDescent="0.2">
      <c r="B190" s="2">
        <v>57</v>
      </c>
      <c r="C190" s="3" t="s">
        <v>5884</v>
      </c>
      <c r="D190" s="24" t="str">
        <f>IF(VLOOKUP(B190,業務に従事する宅地建物取引業者に関する事項,4,FALSE)="","",VLOOKUP(B190,業務に従事する宅地建物取引業者に関する事項,4,FALSE))</f>
        <v/>
      </c>
      <c r="E190" s="24" t="str">
        <f>ASC(D190)</f>
        <v/>
      </c>
      <c r="F190" s="5" t="str">
        <f>DBCS(MID(E190,1,1))</f>
        <v/>
      </c>
      <c r="G190" s="5" t="str">
        <f>DBCS(MID(E190,2,1))</f>
        <v/>
      </c>
      <c r="H190" s="5" t="str">
        <f>DBCS(MID(E190,3,1))</f>
        <v/>
      </c>
      <c r="I190" s="5" t="str">
        <f>DBCS(MID(E190,4,1))</f>
        <v/>
      </c>
      <c r="J190" s="5" t="str">
        <f>DBCS(MID(E190,5,1))</f>
        <v/>
      </c>
      <c r="K190" s="5" t="str">
        <f>DBCS(MID(E190,6,1))</f>
        <v/>
      </c>
      <c r="L190" s="5" t="str">
        <f>DBCS(MID(E190,7,1))</f>
        <v/>
      </c>
      <c r="M190" s="5" t="str">
        <f>DBCS(MID(E190,8,1))</f>
        <v/>
      </c>
      <c r="N190" s="5" t="str">
        <f>DBCS(MID(E190,9,1))</f>
        <v/>
      </c>
      <c r="O190" s="5" t="str">
        <f>DBCS(MID(E190,10,1))</f>
        <v/>
      </c>
      <c r="P190" s="5" t="str">
        <f>DBCS(MID(E190,11,1))</f>
        <v/>
      </c>
      <c r="Q190" s="5" t="str">
        <f>DBCS(MID(E190,12,1))</f>
        <v/>
      </c>
      <c r="R190" s="5" t="str">
        <f>DBCS(MID(E190,13,1))</f>
        <v/>
      </c>
      <c r="S190" s="5" t="str">
        <f>DBCS(MID(E190,14,1))</f>
        <v/>
      </c>
      <c r="T190" s="5" t="str">
        <f>DBCS(MID(E190,15,1))</f>
        <v/>
      </c>
      <c r="U190" s="5" t="str">
        <f>DBCS(MID(E190,16,1))</f>
        <v/>
      </c>
      <c r="V190" s="5" t="str">
        <f>DBCS(MID(E190,17,1))</f>
        <v/>
      </c>
      <c r="W190" s="5" t="str">
        <f>DBCS(MID(E190,18,1))</f>
        <v/>
      </c>
      <c r="X190" s="5" t="str">
        <f>DBCS(MID(E190,19,1))</f>
        <v/>
      </c>
      <c r="Y190" s="5" t="str">
        <f>DBCS(MID(E190,20,1))</f>
        <v/>
      </c>
      <c r="Z190" s="5" t="str">
        <f>DBCS(MID(E190,21,1))</f>
        <v/>
      </c>
      <c r="AA190" s="5" t="str">
        <f>DBCS(MID(E190,22,1))</f>
        <v/>
      </c>
      <c r="AB190" s="5" t="str">
        <f>DBCS(MID(E190,23,1))</f>
        <v/>
      </c>
      <c r="AC190" s="5" t="str">
        <f>DBCS(MID(E190,24,1))</f>
        <v/>
      </c>
      <c r="AD190" s="5" t="str">
        <f>DBCS(MID(E190,25,1))</f>
        <v/>
      </c>
      <c r="AE190" s="5" t="str">
        <f>DBCS(MID(E190,26,1))</f>
        <v/>
      </c>
      <c r="AF190" s="5" t="str">
        <f>DBCS(MID(E190,27,1))</f>
        <v/>
      </c>
      <c r="AG190" s="5" t="str">
        <f>DBCS(MID(E190,28,1))</f>
        <v/>
      </c>
      <c r="AH190" s="5" t="str">
        <f>DBCS(MID(E190,29,1))</f>
        <v/>
      </c>
      <c r="AI190" s="5" t="str">
        <f>DBCS(MID(E190,30,1))</f>
        <v/>
      </c>
      <c r="AJ190" s="5" t="str">
        <f>DBCS(MID(E190,31,1))</f>
        <v/>
      </c>
      <c r="AK190" s="5" t="str">
        <f>DBCS(MID(E190,32,1))</f>
        <v/>
      </c>
      <c r="AL190" s="5" t="str">
        <f>DBCS(MID(E190,33,1))</f>
        <v/>
      </c>
      <c r="AM190" s="5" t="str">
        <f>DBCS(MID(E190,34,1))</f>
        <v/>
      </c>
      <c r="AN190" s="5" t="str">
        <f>DBCS(MID(E190,35,1))</f>
        <v/>
      </c>
      <c r="AO190" s="5" t="str">
        <f>DBCS(MID(E190,36,1))</f>
        <v/>
      </c>
      <c r="AP190" s="5" t="str">
        <f>DBCS(MID(E190,37,1))</f>
        <v/>
      </c>
      <c r="AQ190" s="5" t="str">
        <f>DBCS(MID(E190,38,1))</f>
        <v/>
      </c>
      <c r="AR190" s="5" t="str">
        <f>DBCS(MID(E190,39,1))</f>
        <v/>
      </c>
      <c r="AS190" s="5" t="str">
        <f>DBCS(MID(E190,40,1))</f>
        <v/>
      </c>
      <c r="AT190" s="5" t="str">
        <f>DBCS(MID(E190,41,1))</f>
        <v/>
      </c>
      <c r="AU190" s="6" t="str">
        <f>DBCS(MID(E190,42,1))</f>
        <v/>
      </c>
    </row>
    <row r="192" spans="2:47" ht="19" customHeight="1" x14ac:dyDescent="0.2">
      <c r="B192" s="20" t="s">
        <v>4</v>
      </c>
      <c r="C192" s="21" t="s">
        <v>3</v>
      </c>
      <c r="D192" s="21" t="s">
        <v>12</v>
      </c>
      <c r="E192" s="21" t="s">
        <v>10</v>
      </c>
      <c r="F192" s="21" t="s">
        <v>14</v>
      </c>
      <c r="G192" s="22" t="s">
        <v>13</v>
      </c>
    </row>
    <row r="193" spans="2:13" ht="19" customHeight="1" x14ac:dyDescent="0.2">
      <c r="B193" s="2">
        <v>58</v>
      </c>
      <c r="C193" s="3" t="s">
        <v>5885</v>
      </c>
      <c r="D193" s="3" t="str">
        <f>IF(VLOOKUP(B193,業務に従事する宅地建物取引業者に関する事項,4,FALSE)="","",VLOOKUP(B193,業務に従事する宅地建物取引業者に関する事項,4,FALSE))</f>
        <v/>
      </c>
      <c r="E193" s="3" t="str">
        <f>IFERROR(DBCS(VLOOKUP(D193,都道府県コード,2,FALSE)),"")</f>
        <v/>
      </c>
      <c r="F193" s="5" t="str">
        <f>MID(E193,1,1)</f>
        <v/>
      </c>
      <c r="G193" s="6" t="str">
        <f>MID(E193,2,1)</f>
        <v/>
      </c>
    </row>
    <row r="195" spans="2:13" ht="19" customHeight="1" x14ac:dyDescent="0.2">
      <c r="B195" s="20" t="s">
        <v>4</v>
      </c>
      <c r="C195" s="21" t="s">
        <v>3</v>
      </c>
      <c r="D195" s="21" t="s">
        <v>12</v>
      </c>
      <c r="E195" s="21" t="s">
        <v>10</v>
      </c>
      <c r="F195" s="21" t="s">
        <v>14</v>
      </c>
      <c r="G195" s="22" t="s">
        <v>13</v>
      </c>
    </row>
    <row r="196" spans="2:13" ht="19" customHeight="1" x14ac:dyDescent="0.2">
      <c r="B196" s="2">
        <v>59</v>
      </c>
      <c r="C196" s="3" t="s">
        <v>5886</v>
      </c>
      <c r="D196" s="3" t="str">
        <f>IF(VLOOKUP(B196,業務に従事する宅地建物取引業者に関する事項,4,FALSE)="","",VLOOKUP(B196,業務に従事する宅地建物取引業者に関する事項,4,FALSE))</f>
        <v/>
      </c>
      <c r="E196" s="3" t="str">
        <f>DBCS(IF(LEN(D196)=1,"0"&amp;D196,IF(LEN(D196)=2,D196,"")))</f>
        <v/>
      </c>
      <c r="F196" s="5" t="str">
        <f>MID(E196,1,1)</f>
        <v/>
      </c>
      <c r="G196" s="6" t="str">
        <f>MID(E196,2,1)</f>
        <v/>
      </c>
    </row>
    <row r="198" spans="2:13" ht="19" customHeight="1" x14ac:dyDescent="0.2">
      <c r="B198" s="20" t="s">
        <v>4</v>
      </c>
      <c r="C198" s="21" t="s">
        <v>3</v>
      </c>
      <c r="D198" s="21" t="s">
        <v>12</v>
      </c>
      <c r="E198" s="21" t="s">
        <v>10</v>
      </c>
      <c r="F198" s="21" t="s">
        <v>18</v>
      </c>
      <c r="G198" s="21" t="s">
        <v>17</v>
      </c>
      <c r="H198" s="21" t="s">
        <v>16</v>
      </c>
      <c r="I198" s="21" t="s">
        <v>15</v>
      </c>
      <c r="J198" s="21" t="s">
        <v>14</v>
      </c>
      <c r="K198" s="22" t="s">
        <v>13</v>
      </c>
    </row>
    <row r="199" spans="2:13" ht="19" customHeight="1" x14ac:dyDescent="0.2">
      <c r="B199" s="2">
        <v>60</v>
      </c>
      <c r="C199" s="3" t="s">
        <v>5914</v>
      </c>
      <c r="D199" s="3" t="str">
        <f>IF(VLOOKUP(B199,業務に従事する宅地建物取引業者に関する事項,4,FALSE)="","",VLOOKUP(B199,業務に従事する宅地建物取引業者に関する事項,4,FALSE))</f>
        <v/>
      </c>
      <c r="E199" s="3" t="str">
        <f>DBCS(IF(LEN(D199)=1,"00000"&amp;D199,IF(LEN(D199)=2,"0000"&amp;D199,IF(LEN(D199)=3,"000"&amp;D199,IF(LEN(D199)=4,"00"&amp;D199,IF(LEN(D199)=5,"0"&amp;D199,IF(LEN(D199)=6,D199,"")))))))</f>
        <v/>
      </c>
      <c r="F199" s="5" t="str">
        <f>MID(E199,1,1)</f>
        <v/>
      </c>
      <c r="G199" s="5" t="str">
        <f>MID(E199,2,1)</f>
        <v/>
      </c>
      <c r="H199" s="5" t="str">
        <f>MID(E199,3,1)</f>
        <v/>
      </c>
      <c r="I199" s="5" t="str">
        <f>MID(E199,4,1)</f>
        <v/>
      </c>
      <c r="J199" s="5" t="str">
        <f>MID(E199,5,1)</f>
        <v/>
      </c>
      <c r="K199" s="6" t="str">
        <f>MID(E199,6,1)</f>
        <v/>
      </c>
    </row>
    <row r="201" spans="2:13" ht="19" customHeight="1" x14ac:dyDescent="0.2">
      <c r="C201" s="20" t="s">
        <v>3</v>
      </c>
      <c r="D201" s="21" t="s">
        <v>12</v>
      </c>
      <c r="E201" s="21" t="s">
        <v>10</v>
      </c>
      <c r="F201" s="21" t="s">
        <v>3738</v>
      </c>
      <c r="G201" s="22" t="s">
        <v>3739</v>
      </c>
      <c r="I201" s="105" t="s">
        <v>5896</v>
      </c>
      <c r="J201" s="105" t="s">
        <v>5920</v>
      </c>
      <c r="K201" s="105" t="s">
        <v>5918</v>
      </c>
      <c r="L201" s="105" t="s">
        <v>5919</v>
      </c>
      <c r="M201" s="105" t="s">
        <v>5924</v>
      </c>
    </row>
    <row r="202" spans="2:13" ht="19" customHeight="1" x14ac:dyDescent="0.2">
      <c r="C202" s="30" t="s">
        <v>5899</v>
      </c>
      <c r="D202" s="5" t="str">
        <f>IFERROR(DBCS(IF(INT(MOD(J205,365)/30)=12,INT(J205/365)+1,INT(J205/365))),"")</f>
        <v/>
      </c>
      <c r="E202" s="5" t="str">
        <f>DBCS(IF(LEN(D202)=1,"0"&amp;D202,IF(LEN(D202)=2,D202,"")))</f>
        <v/>
      </c>
      <c r="F202" s="5" t="str">
        <f>MID(E202,1,1)</f>
        <v/>
      </c>
      <c r="G202" s="6" t="str">
        <f>MID(E202,2,1)</f>
        <v/>
      </c>
      <c r="I202" s="88" t="s">
        <v>5892</v>
      </c>
      <c r="J202" s="89" t="str">
        <f>F82</f>
        <v/>
      </c>
      <c r="K202" s="90" t="str">
        <f>IFERROR(IF(INT(MOD(J202,365)/30)=12,INT(J202/365)+1,INT(J202/365)),"")</f>
        <v/>
      </c>
      <c r="L202" s="90" t="str">
        <f>IFERROR(IF(INT(MOD(J202,365)/30)=12,0,INT(MOD(J202,365)/30)),"")</f>
        <v/>
      </c>
      <c r="M202" s="89" t="str">
        <f>IFERROR((365*K202)+(30*L202),"")</f>
        <v/>
      </c>
    </row>
    <row r="203" spans="2:13" ht="19" customHeight="1" x14ac:dyDescent="0.2">
      <c r="I203" s="88" t="s">
        <v>5893</v>
      </c>
      <c r="J203" s="89" t="str">
        <f>F127</f>
        <v/>
      </c>
      <c r="K203" s="90" t="str">
        <f>IFERROR(IF(INT(MOD(J203,365)/30)=12,INT(J203/365)+1,INT(J203/365)),"")</f>
        <v/>
      </c>
      <c r="L203" s="90" t="str">
        <f>IFERROR(IF(INT(MOD(J203,365)/30)=12,0,INT(MOD(J203,365)/30)),"")</f>
        <v/>
      </c>
      <c r="M203" s="89" t="str">
        <f>IFERROR((365*K203)+(30*L203),"")</f>
        <v/>
      </c>
    </row>
    <row r="204" spans="2:13" ht="19" customHeight="1" thickBot="1" x14ac:dyDescent="0.25">
      <c r="C204" s="20" t="s">
        <v>3</v>
      </c>
      <c r="D204" s="21" t="s">
        <v>12</v>
      </c>
      <c r="E204" s="21" t="s">
        <v>10</v>
      </c>
      <c r="F204" s="21" t="s">
        <v>5897</v>
      </c>
      <c r="G204" s="22" t="s">
        <v>5898</v>
      </c>
      <c r="I204" s="91" t="s">
        <v>5894</v>
      </c>
      <c r="J204" s="93" t="str">
        <f>F172</f>
        <v/>
      </c>
      <c r="K204" s="97" t="str">
        <f>IFERROR(IF(INT(MOD(J204,365)/30)=12,INT(J204/365)+1,INT(J204/365)),"")</f>
        <v/>
      </c>
      <c r="L204" s="97" t="str">
        <f>IFERROR(IF(INT(MOD(J204,365)/30)=12,0,INT(MOD(J204,365)/30)),"")</f>
        <v/>
      </c>
      <c r="M204" s="93" t="str">
        <f>IFERROR((365*K204)+(30*L204),"")</f>
        <v/>
      </c>
    </row>
    <row r="205" spans="2:13" ht="19" customHeight="1" thickTop="1" x14ac:dyDescent="0.2">
      <c r="C205" s="30" t="s">
        <v>5900</v>
      </c>
      <c r="D205" s="5" t="str">
        <f>IFERROR(DBCS(IF(INT(MOD(J205,365)/30)=12,0,INT(MOD(J205,365)/30))),"")</f>
        <v/>
      </c>
      <c r="E205" s="5" t="str">
        <f>DBCS(IF(LEN(D205)=1,"0"&amp;D205,IF(LEN(D205)=2,D205,"")))</f>
        <v/>
      </c>
      <c r="F205" s="5" t="str">
        <f>MID(E205,1,1)</f>
        <v/>
      </c>
      <c r="G205" s="6" t="str">
        <f>MID(E205,2,1)</f>
        <v/>
      </c>
      <c r="I205" s="90" t="s">
        <v>5895</v>
      </c>
      <c r="J205" s="92" t="str">
        <f>IF(SUM(J202:J204)=0,"",SUM(J202:J204))</f>
        <v/>
      </c>
      <c r="K205" s="90" t="str">
        <f>IFERROR(IF(INT(MOD(J205,365)/30)=12,INT(J205/365)+1,INT(J205/365)),"")</f>
        <v/>
      </c>
      <c r="L205" s="90" t="str">
        <f>IFERROR(IF(INT(MOD(J205,365)/30)=12,0,INT(MOD(J205,365)/30)),"")</f>
        <v/>
      </c>
      <c r="M205" s="92" t="str">
        <f>IFERROR((365*K205)+(30*L205),"")</f>
        <v/>
      </c>
    </row>
  </sheetData>
  <sheetProtection algorithmName="SHA-512" hashValue="/cyZuzMyfkMJqagI6ZtxXeS80KckczW9lwTphGCVMcbBrzTaGPMRiPQ8jtfGmhjitU3JdLdk7XJTKH7GEH6NHQ==" saltValue="1QpCX28rFzTJrgXdKK6jQQ==" spinCount="100000" sheet="1" objects="1" scenarios="1"/>
  <phoneticPr fontId="5"/>
  <pageMargins left="0.7" right="0.7" top="0.75" bottom="0.75" header="0.3" footer="0.3"/>
  <pageSetup paperSize="9" orientation="portrait" r:id="rId1"/>
  <tableParts count="6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8C852-8A2C-4E2D-9583-EFB3B45B12DE}">
  <sheetPr>
    <tabColor rgb="FF92D050"/>
  </sheetPr>
  <dimension ref="B3:T1902"/>
  <sheetViews>
    <sheetView workbookViewId="0">
      <selection activeCell="B3" sqref="B3"/>
    </sheetView>
  </sheetViews>
  <sheetFormatPr defaultColWidth="5.6328125" defaultRowHeight="25" customHeight="1" x14ac:dyDescent="0.2"/>
  <cols>
    <col min="1" max="1" width="5.6328125" style="10"/>
    <col min="2" max="2" width="13.6328125" style="10" customWidth="1"/>
    <col min="3" max="3" width="14.6328125" style="10" customWidth="1"/>
    <col min="4" max="4" width="13.6328125" style="10" customWidth="1"/>
    <col min="5" max="5" width="17.6328125" style="10" customWidth="1"/>
    <col min="6" max="7" width="22.6328125" style="10" customWidth="1"/>
    <col min="8" max="10" width="15.6328125" style="10" customWidth="1"/>
    <col min="11" max="11" width="8.6328125" style="10" customWidth="1"/>
    <col min="12" max="12" width="10.6328125" style="10" customWidth="1"/>
    <col min="13" max="13" width="8.6328125" style="10" customWidth="1"/>
    <col min="14" max="17" width="5.6328125" style="10"/>
    <col min="18" max="18" width="8.6328125" style="10" customWidth="1"/>
    <col min="19" max="19" width="10.6328125" style="10" customWidth="1"/>
    <col min="20" max="20" width="16.7265625" style="10" customWidth="1"/>
    <col min="21" max="16384" width="5.6328125" style="10"/>
  </cols>
  <sheetData>
    <row r="3" spans="2:20" ht="25" customHeight="1" x14ac:dyDescent="0.2">
      <c r="B3" s="11" t="s">
        <v>3793</v>
      </c>
      <c r="C3" s="11" t="s">
        <v>5652</v>
      </c>
      <c r="D3" s="11" t="s">
        <v>3933</v>
      </c>
      <c r="E3" s="27" t="s">
        <v>3722</v>
      </c>
      <c r="F3" s="15" t="s">
        <v>3723</v>
      </c>
      <c r="G3" s="15" t="s">
        <v>3724</v>
      </c>
      <c r="H3" s="11" t="s">
        <v>3931</v>
      </c>
      <c r="I3" s="27" t="s">
        <v>3930</v>
      </c>
      <c r="J3" s="27" t="s">
        <v>3932</v>
      </c>
      <c r="K3" s="11" t="s">
        <v>3726</v>
      </c>
      <c r="L3" s="11" t="s">
        <v>3727</v>
      </c>
      <c r="M3" s="11" t="s">
        <v>5653</v>
      </c>
      <c r="N3" s="11" t="s">
        <v>5662</v>
      </c>
      <c r="O3" s="11" t="s">
        <v>5663</v>
      </c>
      <c r="P3" s="11" t="s">
        <v>5664</v>
      </c>
      <c r="Q3" s="11" t="s">
        <v>5675</v>
      </c>
      <c r="R3" s="11" t="s">
        <v>5807</v>
      </c>
      <c r="S3" s="11" t="s">
        <v>5810</v>
      </c>
      <c r="T3" s="11" t="s">
        <v>5838</v>
      </c>
    </row>
    <row r="4" spans="2:20" ht="25" customHeight="1" x14ac:dyDescent="0.2">
      <c r="B4" s="12" t="s">
        <v>20</v>
      </c>
      <c r="C4" s="12" t="s">
        <v>20</v>
      </c>
      <c r="D4" s="12" t="s">
        <v>20</v>
      </c>
      <c r="E4" s="12" t="s">
        <v>20</v>
      </c>
      <c r="F4" s="12" t="s">
        <v>20</v>
      </c>
      <c r="G4" s="12" t="s">
        <v>20</v>
      </c>
      <c r="H4" s="12" t="s">
        <v>20</v>
      </c>
      <c r="I4" s="12" t="s">
        <v>20</v>
      </c>
      <c r="J4" s="12" t="s">
        <v>20</v>
      </c>
      <c r="K4" s="12" t="s">
        <v>20</v>
      </c>
      <c r="L4" s="12" t="s">
        <v>20</v>
      </c>
      <c r="M4" s="12" t="s">
        <v>20</v>
      </c>
      <c r="N4" s="12" t="s">
        <v>20</v>
      </c>
      <c r="O4" s="12" t="s">
        <v>20</v>
      </c>
      <c r="P4" s="12" t="s">
        <v>20</v>
      </c>
      <c r="Q4" s="12" t="s">
        <v>20</v>
      </c>
      <c r="R4" s="12" t="s">
        <v>20</v>
      </c>
      <c r="S4" s="12" t="s">
        <v>20</v>
      </c>
      <c r="T4" s="12" t="s">
        <v>20</v>
      </c>
    </row>
    <row r="5" spans="2:20" ht="25" customHeight="1" x14ac:dyDescent="0.2">
      <c r="B5" s="10" t="s">
        <v>113</v>
      </c>
      <c r="C5" s="17" t="str">
        <f>0&amp;1</f>
        <v>01</v>
      </c>
      <c r="D5" s="13" t="s">
        <v>114</v>
      </c>
      <c r="E5" s="13" t="s">
        <v>3777</v>
      </c>
      <c r="F5" s="13" t="s">
        <v>3539</v>
      </c>
      <c r="G5" s="14" t="str">
        <f t="shared" ref="G5:G68" si="0">LEFT(F5,5)</f>
        <v>01101</v>
      </c>
      <c r="H5" s="14" t="s">
        <v>3934</v>
      </c>
      <c r="I5" s="14" t="s">
        <v>3935</v>
      </c>
      <c r="J5" s="14" t="s">
        <v>20</v>
      </c>
      <c r="K5" s="17" t="s">
        <v>3728</v>
      </c>
      <c r="L5" s="17" t="s">
        <v>3733</v>
      </c>
      <c r="M5" s="17">
        <v>1</v>
      </c>
      <c r="N5" s="17">
        <v>1</v>
      </c>
      <c r="O5" s="17">
        <v>1</v>
      </c>
      <c r="P5" s="17">
        <v>1</v>
      </c>
      <c r="Q5" s="17" t="s">
        <v>5675</v>
      </c>
      <c r="R5" s="17" t="s">
        <v>5808</v>
      </c>
      <c r="S5" s="17">
        <v>1</v>
      </c>
      <c r="T5" s="17" t="s">
        <v>3731</v>
      </c>
    </row>
    <row r="6" spans="2:20" ht="25" customHeight="1" x14ac:dyDescent="0.2">
      <c r="B6" s="10" t="s">
        <v>67</v>
      </c>
      <c r="C6" s="17" t="str">
        <f>0&amp;2</f>
        <v>02</v>
      </c>
      <c r="D6" s="13" t="s">
        <v>114</v>
      </c>
      <c r="E6" s="13" t="s">
        <v>3541</v>
      </c>
      <c r="F6" s="13" t="s">
        <v>3540</v>
      </c>
      <c r="G6" s="14" t="str">
        <f t="shared" si="0"/>
        <v>01102</v>
      </c>
      <c r="H6" s="14" t="s">
        <v>3934</v>
      </c>
      <c r="I6" s="14" t="s">
        <v>3935</v>
      </c>
      <c r="J6" s="14" t="s">
        <v>20</v>
      </c>
      <c r="K6" s="17" t="s">
        <v>3729</v>
      </c>
      <c r="L6" s="17" t="s">
        <v>3734</v>
      </c>
      <c r="M6" s="17">
        <v>2</v>
      </c>
      <c r="N6" s="17">
        <v>2</v>
      </c>
      <c r="O6" s="17">
        <v>2</v>
      </c>
      <c r="P6" s="17">
        <v>2</v>
      </c>
      <c r="Q6" s="17"/>
      <c r="R6" s="17" t="s">
        <v>5809</v>
      </c>
      <c r="S6" s="17">
        <v>2</v>
      </c>
      <c r="T6" s="17" t="s">
        <v>3732</v>
      </c>
    </row>
    <row r="7" spans="2:20" ht="25" customHeight="1" x14ac:dyDescent="0.2">
      <c r="B7" s="10" t="s">
        <v>68</v>
      </c>
      <c r="C7" s="17" t="str">
        <f>0&amp;3</f>
        <v>03</v>
      </c>
      <c r="D7" s="13" t="s">
        <v>114</v>
      </c>
      <c r="E7" s="13" t="s">
        <v>3543</v>
      </c>
      <c r="F7" s="13" t="s">
        <v>3542</v>
      </c>
      <c r="G7" s="14" t="str">
        <f t="shared" si="0"/>
        <v>01103</v>
      </c>
      <c r="H7" s="14" t="s">
        <v>3934</v>
      </c>
      <c r="I7" s="14" t="s">
        <v>3935</v>
      </c>
      <c r="J7" s="14" t="s">
        <v>20</v>
      </c>
      <c r="K7" s="17" t="s">
        <v>3730</v>
      </c>
      <c r="L7" s="17" t="s">
        <v>3735</v>
      </c>
      <c r="M7" s="17">
        <v>3</v>
      </c>
      <c r="N7" s="17">
        <v>3</v>
      </c>
      <c r="O7" s="17">
        <v>3</v>
      </c>
      <c r="P7" s="17">
        <v>3</v>
      </c>
      <c r="Q7" s="17"/>
    </row>
    <row r="8" spans="2:20" ht="25" customHeight="1" x14ac:dyDescent="0.2">
      <c r="B8" s="10" t="s">
        <v>69</v>
      </c>
      <c r="C8" s="17" t="str">
        <f>0&amp;4</f>
        <v>04</v>
      </c>
      <c r="D8" s="13" t="s">
        <v>114</v>
      </c>
      <c r="E8" s="13" t="s">
        <v>3545</v>
      </c>
      <c r="F8" s="13" t="s">
        <v>3544</v>
      </c>
      <c r="G8" s="14" t="str">
        <f t="shared" si="0"/>
        <v>01104</v>
      </c>
      <c r="H8" s="14" t="s">
        <v>3934</v>
      </c>
      <c r="I8" s="14" t="s">
        <v>3935</v>
      </c>
      <c r="J8" s="14" t="s">
        <v>20</v>
      </c>
      <c r="K8" s="17" t="s">
        <v>3731</v>
      </c>
      <c r="L8" s="17" t="s">
        <v>3736</v>
      </c>
      <c r="M8" s="17">
        <v>4</v>
      </c>
      <c r="N8" s="17">
        <v>4</v>
      </c>
      <c r="O8" s="17">
        <v>4</v>
      </c>
      <c r="P8" s="17">
        <v>4</v>
      </c>
      <c r="Q8" s="17"/>
    </row>
    <row r="9" spans="2:20" ht="25" customHeight="1" x14ac:dyDescent="0.2">
      <c r="B9" s="10" t="s">
        <v>70</v>
      </c>
      <c r="C9" s="17" t="str">
        <f>0&amp;5</f>
        <v>05</v>
      </c>
      <c r="D9" s="13" t="s">
        <v>114</v>
      </c>
      <c r="E9" s="13" t="s">
        <v>3547</v>
      </c>
      <c r="F9" s="13" t="s">
        <v>3546</v>
      </c>
      <c r="G9" s="14" t="str">
        <f t="shared" si="0"/>
        <v>01105</v>
      </c>
      <c r="H9" s="14" t="s">
        <v>3934</v>
      </c>
      <c r="I9" s="14" t="s">
        <v>3935</v>
      </c>
      <c r="J9" s="14" t="s">
        <v>20</v>
      </c>
      <c r="K9" s="17" t="s">
        <v>3732</v>
      </c>
      <c r="L9" s="17" t="s">
        <v>3737</v>
      </c>
      <c r="M9" s="17">
        <v>5</v>
      </c>
      <c r="N9" s="17">
        <v>5</v>
      </c>
      <c r="O9" s="17">
        <v>5</v>
      </c>
      <c r="P9" s="17">
        <v>5</v>
      </c>
      <c r="Q9" s="17"/>
    </row>
    <row r="10" spans="2:20" ht="25" customHeight="1" x14ac:dyDescent="0.2">
      <c r="B10" s="10" t="s">
        <v>71</v>
      </c>
      <c r="C10" s="17" t="str">
        <f>0&amp;6</f>
        <v>06</v>
      </c>
      <c r="D10" s="13" t="s">
        <v>114</v>
      </c>
      <c r="E10" s="13" t="s">
        <v>3549</v>
      </c>
      <c r="F10" s="13" t="s">
        <v>3548</v>
      </c>
      <c r="G10" s="14" t="str">
        <f t="shared" si="0"/>
        <v>01106</v>
      </c>
      <c r="H10" s="14" t="s">
        <v>3934</v>
      </c>
      <c r="I10" s="14" t="s">
        <v>3935</v>
      </c>
      <c r="J10" s="14" t="s">
        <v>20</v>
      </c>
      <c r="M10" s="17">
        <v>6</v>
      </c>
      <c r="N10" s="17">
        <v>6</v>
      </c>
      <c r="O10" s="17">
        <v>6</v>
      </c>
      <c r="P10" s="17">
        <v>6</v>
      </c>
      <c r="Q10" s="17"/>
    </row>
    <row r="11" spans="2:20" ht="25" customHeight="1" x14ac:dyDescent="0.2">
      <c r="B11" s="10" t="s">
        <v>72</v>
      </c>
      <c r="C11" s="17" t="str">
        <f>0&amp;7</f>
        <v>07</v>
      </c>
      <c r="D11" s="13" t="s">
        <v>114</v>
      </c>
      <c r="E11" s="13" t="s">
        <v>3551</v>
      </c>
      <c r="F11" s="13" t="s">
        <v>3550</v>
      </c>
      <c r="G11" s="14" t="str">
        <f t="shared" si="0"/>
        <v>01107</v>
      </c>
      <c r="H11" s="14" t="s">
        <v>3934</v>
      </c>
      <c r="I11" s="14" t="s">
        <v>3935</v>
      </c>
      <c r="J11" s="14" t="s">
        <v>20</v>
      </c>
      <c r="M11" s="17">
        <v>7</v>
      </c>
      <c r="N11" s="17">
        <v>7</v>
      </c>
      <c r="O11" s="17">
        <v>7</v>
      </c>
      <c r="P11" s="17">
        <v>7</v>
      </c>
      <c r="Q11" s="17"/>
    </row>
    <row r="12" spans="2:20" ht="25" customHeight="1" x14ac:dyDescent="0.2">
      <c r="B12" s="10" t="s">
        <v>73</v>
      </c>
      <c r="C12" s="17" t="str">
        <f>0&amp;8</f>
        <v>08</v>
      </c>
      <c r="D12" s="13" t="s">
        <v>114</v>
      </c>
      <c r="E12" s="13" t="s">
        <v>3553</v>
      </c>
      <c r="F12" s="13" t="s">
        <v>3552</v>
      </c>
      <c r="G12" s="14" t="str">
        <f t="shared" si="0"/>
        <v>01108</v>
      </c>
      <c r="H12" s="14" t="s">
        <v>3934</v>
      </c>
      <c r="I12" s="14" t="s">
        <v>3935</v>
      </c>
      <c r="J12" s="14" t="s">
        <v>20</v>
      </c>
      <c r="M12" s="17">
        <v>8</v>
      </c>
      <c r="N12" s="17">
        <v>8</v>
      </c>
      <c r="O12" s="17">
        <v>8</v>
      </c>
      <c r="P12" s="17">
        <v>8</v>
      </c>
      <c r="Q12" s="17"/>
    </row>
    <row r="13" spans="2:20" ht="25" customHeight="1" x14ac:dyDescent="0.2">
      <c r="B13" s="10" t="s">
        <v>74</v>
      </c>
      <c r="C13" s="17" t="str">
        <f>0&amp;9</f>
        <v>09</v>
      </c>
      <c r="D13" s="13" t="s">
        <v>114</v>
      </c>
      <c r="E13" s="13" t="s">
        <v>3555</v>
      </c>
      <c r="F13" s="13" t="s">
        <v>3554</v>
      </c>
      <c r="G13" s="14" t="str">
        <f t="shared" si="0"/>
        <v>01109</v>
      </c>
      <c r="H13" s="14" t="s">
        <v>3934</v>
      </c>
      <c r="I13" s="14" t="s">
        <v>3935</v>
      </c>
      <c r="J13" s="14" t="s">
        <v>20</v>
      </c>
      <c r="M13" s="17">
        <v>9</v>
      </c>
      <c r="N13" s="17">
        <v>9</v>
      </c>
      <c r="O13" s="17">
        <v>9</v>
      </c>
      <c r="P13" s="17">
        <v>9</v>
      </c>
      <c r="Q13" s="17"/>
    </row>
    <row r="14" spans="2:20" ht="25" customHeight="1" x14ac:dyDescent="0.2">
      <c r="B14" s="10" t="s">
        <v>75</v>
      </c>
      <c r="C14" s="17">
        <v>10</v>
      </c>
      <c r="D14" s="13" t="s">
        <v>114</v>
      </c>
      <c r="E14" s="13" t="s">
        <v>3557</v>
      </c>
      <c r="F14" s="13" t="s">
        <v>3556</v>
      </c>
      <c r="G14" s="14" t="str">
        <f t="shared" si="0"/>
        <v>01110</v>
      </c>
      <c r="H14" s="14" t="s">
        <v>3934</v>
      </c>
      <c r="I14" s="14" t="s">
        <v>3935</v>
      </c>
      <c r="J14" s="14" t="s">
        <v>20</v>
      </c>
      <c r="M14" s="17">
        <v>10</v>
      </c>
      <c r="N14" s="17">
        <v>10</v>
      </c>
      <c r="O14" s="17">
        <v>10</v>
      </c>
      <c r="P14" s="17">
        <v>10</v>
      </c>
      <c r="Q14" s="17"/>
    </row>
    <row r="15" spans="2:20" ht="25" customHeight="1" x14ac:dyDescent="0.2">
      <c r="B15" s="10" t="s">
        <v>76</v>
      </c>
      <c r="C15" s="17">
        <v>11</v>
      </c>
      <c r="D15" s="13" t="s">
        <v>114</v>
      </c>
      <c r="E15" s="13" t="s">
        <v>116</v>
      </c>
      <c r="F15" s="13" t="s">
        <v>115</v>
      </c>
      <c r="G15" s="14" t="str">
        <f t="shared" si="0"/>
        <v>01202</v>
      </c>
      <c r="H15" s="14" t="s">
        <v>3934</v>
      </c>
      <c r="I15" s="14" t="s">
        <v>3936</v>
      </c>
      <c r="J15" s="14" t="s">
        <v>20</v>
      </c>
      <c r="M15" s="17">
        <v>11</v>
      </c>
      <c r="N15" s="17">
        <v>11</v>
      </c>
      <c r="O15" s="17">
        <v>11</v>
      </c>
      <c r="P15" s="17">
        <v>11</v>
      </c>
      <c r="Q15" s="17"/>
    </row>
    <row r="16" spans="2:20" ht="25" customHeight="1" x14ac:dyDescent="0.2">
      <c r="B16" s="10" t="s">
        <v>77</v>
      </c>
      <c r="C16" s="17">
        <v>12</v>
      </c>
      <c r="D16" s="13" t="s">
        <v>114</v>
      </c>
      <c r="E16" s="13" t="s">
        <v>118</v>
      </c>
      <c r="F16" s="13" t="s">
        <v>117</v>
      </c>
      <c r="G16" s="14" t="str">
        <f t="shared" si="0"/>
        <v>01203</v>
      </c>
      <c r="H16" s="14" t="s">
        <v>3934</v>
      </c>
      <c r="I16" s="14" t="s">
        <v>3937</v>
      </c>
      <c r="J16" s="14" t="s">
        <v>20</v>
      </c>
      <c r="M16" s="17">
        <v>12</v>
      </c>
      <c r="N16" s="17">
        <v>12</v>
      </c>
      <c r="O16" s="17">
        <v>12</v>
      </c>
      <c r="P16" s="17">
        <v>12</v>
      </c>
      <c r="Q16" s="17"/>
    </row>
    <row r="17" spans="2:17" ht="25" customHeight="1" x14ac:dyDescent="0.2">
      <c r="B17" s="10" t="s">
        <v>78</v>
      </c>
      <c r="C17" s="17">
        <v>13</v>
      </c>
      <c r="D17" s="13" t="s">
        <v>114</v>
      </c>
      <c r="E17" s="13" t="s">
        <v>120</v>
      </c>
      <c r="F17" s="13" t="s">
        <v>119</v>
      </c>
      <c r="G17" s="14" t="str">
        <f t="shared" si="0"/>
        <v>01204</v>
      </c>
      <c r="H17" s="14" t="s">
        <v>3934</v>
      </c>
      <c r="I17" s="14" t="s">
        <v>3938</v>
      </c>
      <c r="J17" s="14" t="s">
        <v>20</v>
      </c>
      <c r="M17" s="17">
        <v>13</v>
      </c>
      <c r="N17" s="17">
        <v>13</v>
      </c>
      <c r="P17" s="17">
        <v>13</v>
      </c>
      <c r="Q17" s="17"/>
    </row>
    <row r="18" spans="2:17" ht="25" customHeight="1" x14ac:dyDescent="0.2">
      <c r="B18" s="10" t="s">
        <v>79</v>
      </c>
      <c r="C18" s="17">
        <v>14</v>
      </c>
      <c r="D18" s="13" t="s">
        <v>114</v>
      </c>
      <c r="E18" s="13" t="s">
        <v>122</v>
      </c>
      <c r="F18" s="13" t="s">
        <v>121</v>
      </c>
      <c r="G18" s="14" t="str">
        <f t="shared" si="0"/>
        <v>01205</v>
      </c>
      <c r="H18" s="14" t="s">
        <v>3934</v>
      </c>
      <c r="I18" s="14" t="s">
        <v>3939</v>
      </c>
      <c r="J18" s="14" t="s">
        <v>20</v>
      </c>
      <c r="M18" s="17">
        <v>14</v>
      </c>
      <c r="N18" s="17">
        <v>14</v>
      </c>
      <c r="P18" s="17">
        <v>14</v>
      </c>
      <c r="Q18" s="17"/>
    </row>
    <row r="19" spans="2:17" ht="25" customHeight="1" x14ac:dyDescent="0.2">
      <c r="B19" s="10" t="s">
        <v>80</v>
      </c>
      <c r="C19" s="17">
        <v>15</v>
      </c>
      <c r="D19" s="13" t="s">
        <v>114</v>
      </c>
      <c r="E19" s="13" t="s">
        <v>124</v>
      </c>
      <c r="F19" s="13" t="s">
        <v>123</v>
      </c>
      <c r="G19" s="14" t="str">
        <f t="shared" si="0"/>
        <v>01206</v>
      </c>
      <c r="H19" s="14" t="s">
        <v>3934</v>
      </c>
      <c r="I19" s="14" t="s">
        <v>3940</v>
      </c>
      <c r="J19" s="14" t="s">
        <v>20</v>
      </c>
      <c r="M19" s="17">
        <v>15</v>
      </c>
      <c r="N19" s="17">
        <v>15</v>
      </c>
      <c r="P19" s="17">
        <v>15</v>
      </c>
      <c r="Q19" s="17"/>
    </row>
    <row r="20" spans="2:17" ht="25" customHeight="1" x14ac:dyDescent="0.2">
      <c r="B20" s="10" t="s">
        <v>81</v>
      </c>
      <c r="C20" s="17">
        <v>16</v>
      </c>
      <c r="D20" s="13" t="s">
        <v>114</v>
      </c>
      <c r="E20" s="13" t="s">
        <v>126</v>
      </c>
      <c r="F20" s="13" t="s">
        <v>125</v>
      </c>
      <c r="G20" s="14" t="str">
        <f t="shared" si="0"/>
        <v>01207</v>
      </c>
      <c r="H20" s="14" t="s">
        <v>3934</v>
      </c>
      <c r="I20" s="14" t="s">
        <v>3941</v>
      </c>
      <c r="J20" s="14" t="s">
        <v>20</v>
      </c>
      <c r="M20" s="17">
        <v>16</v>
      </c>
      <c r="N20" s="17">
        <v>16</v>
      </c>
      <c r="P20" s="17">
        <v>16</v>
      </c>
      <c r="Q20" s="17"/>
    </row>
    <row r="21" spans="2:17" ht="25" customHeight="1" x14ac:dyDescent="0.2">
      <c r="B21" s="10" t="s">
        <v>82</v>
      </c>
      <c r="C21" s="17">
        <v>17</v>
      </c>
      <c r="D21" s="13" t="s">
        <v>114</v>
      </c>
      <c r="E21" s="13" t="s">
        <v>128</v>
      </c>
      <c r="F21" s="13" t="s">
        <v>127</v>
      </c>
      <c r="G21" s="14" t="str">
        <f t="shared" si="0"/>
        <v>01208</v>
      </c>
      <c r="H21" s="14" t="s">
        <v>3934</v>
      </c>
      <c r="I21" s="14" t="s">
        <v>3942</v>
      </c>
      <c r="J21" s="14" t="s">
        <v>20</v>
      </c>
      <c r="M21" s="17">
        <v>17</v>
      </c>
      <c r="N21" s="17">
        <v>17</v>
      </c>
      <c r="P21" s="17">
        <v>17</v>
      </c>
      <c r="Q21" s="17"/>
    </row>
    <row r="22" spans="2:17" ht="25" customHeight="1" x14ac:dyDescent="0.2">
      <c r="B22" s="10" t="s">
        <v>83</v>
      </c>
      <c r="C22" s="17">
        <v>18</v>
      </c>
      <c r="D22" s="13" t="s">
        <v>114</v>
      </c>
      <c r="E22" s="13" t="s">
        <v>130</v>
      </c>
      <c r="F22" s="13" t="s">
        <v>129</v>
      </c>
      <c r="G22" s="14" t="str">
        <f t="shared" si="0"/>
        <v>01209</v>
      </c>
      <c r="H22" s="14" t="s">
        <v>3934</v>
      </c>
      <c r="I22" s="14" t="s">
        <v>3943</v>
      </c>
      <c r="J22" s="14" t="s">
        <v>20</v>
      </c>
      <c r="M22" s="17">
        <v>18</v>
      </c>
      <c r="N22" s="17">
        <v>18</v>
      </c>
      <c r="P22" s="17">
        <v>18</v>
      </c>
      <c r="Q22" s="17"/>
    </row>
    <row r="23" spans="2:17" ht="25" customHeight="1" x14ac:dyDescent="0.2">
      <c r="B23" s="10" t="s">
        <v>84</v>
      </c>
      <c r="C23" s="17">
        <v>19</v>
      </c>
      <c r="D23" s="13" t="s">
        <v>114</v>
      </c>
      <c r="E23" s="13" t="s">
        <v>132</v>
      </c>
      <c r="F23" s="13" t="s">
        <v>131</v>
      </c>
      <c r="G23" s="14" t="str">
        <f t="shared" si="0"/>
        <v>01210</v>
      </c>
      <c r="H23" s="14" t="s">
        <v>3934</v>
      </c>
      <c r="I23" s="14" t="s">
        <v>3944</v>
      </c>
      <c r="J23" s="14" t="s">
        <v>20</v>
      </c>
      <c r="M23" s="17">
        <v>19</v>
      </c>
      <c r="N23" s="17">
        <v>19</v>
      </c>
      <c r="P23" s="17">
        <v>19</v>
      </c>
      <c r="Q23" s="17"/>
    </row>
    <row r="24" spans="2:17" ht="25" customHeight="1" x14ac:dyDescent="0.2">
      <c r="B24" s="10" t="s">
        <v>85</v>
      </c>
      <c r="C24" s="17">
        <v>20</v>
      </c>
      <c r="D24" s="13" t="s">
        <v>114</v>
      </c>
      <c r="E24" s="13" t="s">
        <v>134</v>
      </c>
      <c r="F24" s="13" t="s">
        <v>133</v>
      </c>
      <c r="G24" s="14" t="str">
        <f t="shared" si="0"/>
        <v>01211</v>
      </c>
      <c r="H24" s="14" t="s">
        <v>3934</v>
      </c>
      <c r="I24" s="14" t="s">
        <v>3945</v>
      </c>
      <c r="J24" s="14" t="s">
        <v>20</v>
      </c>
      <c r="M24" s="17">
        <v>20</v>
      </c>
      <c r="N24" s="17">
        <v>20</v>
      </c>
      <c r="P24" s="17">
        <v>20</v>
      </c>
      <c r="Q24" s="17"/>
    </row>
    <row r="25" spans="2:17" ht="25" customHeight="1" x14ac:dyDescent="0.2">
      <c r="B25" s="10" t="s">
        <v>86</v>
      </c>
      <c r="C25" s="17">
        <v>21</v>
      </c>
      <c r="D25" s="13" t="s">
        <v>114</v>
      </c>
      <c r="E25" s="13" t="s">
        <v>136</v>
      </c>
      <c r="F25" s="13" t="s">
        <v>135</v>
      </c>
      <c r="G25" s="14" t="str">
        <f t="shared" si="0"/>
        <v>01212</v>
      </c>
      <c r="H25" s="14" t="s">
        <v>3934</v>
      </c>
      <c r="I25" s="14" t="s">
        <v>3946</v>
      </c>
      <c r="J25" s="14" t="s">
        <v>20</v>
      </c>
      <c r="M25" s="17">
        <v>21</v>
      </c>
      <c r="N25" s="17">
        <v>21</v>
      </c>
      <c r="P25" s="17">
        <v>21</v>
      </c>
      <c r="Q25" s="17"/>
    </row>
    <row r="26" spans="2:17" ht="25" customHeight="1" x14ac:dyDescent="0.2">
      <c r="B26" s="10" t="s">
        <v>87</v>
      </c>
      <c r="C26" s="17">
        <v>22</v>
      </c>
      <c r="D26" s="13" t="s">
        <v>114</v>
      </c>
      <c r="E26" s="13" t="s">
        <v>138</v>
      </c>
      <c r="F26" s="13" t="s">
        <v>137</v>
      </c>
      <c r="G26" s="14" t="str">
        <f t="shared" si="0"/>
        <v>01213</v>
      </c>
      <c r="H26" s="14" t="s">
        <v>3934</v>
      </c>
      <c r="I26" s="14" t="s">
        <v>3947</v>
      </c>
      <c r="J26" s="14" t="s">
        <v>20</v>
      </c>
      <c r="M26" s="17">
        <v>22</v>
      </c>
      <c r="N26" s="17">
        <v>22</v>
      </c>
      <c r="P26" s="17">
        <v>22</v>
      </c>
      <c r="Q26" s="17"/>
    </row>
    <row r="27" spans="2:17" ht="25" customHeight="1" x14ac:dyDescent="0.2">
      <c r="B27" s="10" t="s">
        <v>88</v>
      </c>
      <c r="C27" s="17">
        <v>23</v>
      </c>
      <c r="D27" s="13" t="s">
        <v>114</v>
      </c>
      <c r="E27" s="13" t="s">
        <v>140</v>
      </c>
      <c r="F27" s="13" t="s">
        <v>139</v>
      </c>
      <c r="G27" s="14" t="str">
        <f t="shared" si="0"/>
        <v>01214</v>
      </c>
      <c r="H27" s="14" t="s">
        <v>3934</v>
      </c>
      <c r="I27" s="14" t="s">
        <v>3948</v>
      </c>
      <c r="J27" s="14" t="s">
        <v>20</v>
      </c>
      <c r="M27" s="17">
        <v>23</v>
      </c>
      <c r="N27" s="17">
        <v>23</v>
      </c>
      <c r="P27" s="17">
        <v>23</v>
      </c>
      <c r="Q27" s="17"/>
    </row>
    <row r="28" spans="2:17" ht="25" customHeight="1" x14ac:dyDescent="0.2">
      <c r="B28" s="10" t="s">
        <v>89</v>
      </c>
      <c r="C28" s="17">
        <v>24</v>
      </c>
      <c r="D28" s="13" t="s">
        <v>113</v>
      </c>
      <c r="E28" s="13" t="s">
        <v>142</v>
      </c>
      <c r="F28" s="13" t="s">
        <v>141</v>
      </c>
      <c r="G28" s="14" t="str">
        <f t="shared" si="0"/>
        <v>01215</v>
      </c>
      <c r="H28" s="14" t="s">
        <v>3934</v>
      </c>
      <c r="I28" s="14" t="s">
        <v>3949</v>
      </c>
      <c r="J28" s="14" t="s">
        <v>20</v>
      </c>
      <c r="M28" s="17">
        <v>24</v>
      </c>
      <c r="N28" s="17">
        <v>24</v>
      </c>
      <c r="P28" s="17">
        <v>24</v>
      </c>
      <c r="Q28" s="17"/>
    </row>
    <row r="29" spans="2:17" ht="25" customHeight="1" x14ac:dyDescent="0.2">
      <c r="B29" s="10" t="s">
        <v>90</v>
      </c>
      <c r="C29" s="17">
        <v>25</v>
      </c>
      <c r="D29" s="13" t="s">
        <v>114</v>
      </c>
      <c r="E29" s="13" t="s">
        <v>144</v>
      </c>
      <c r="F29" s="13" t="s">
        <v>143</v>
      </c>
      <c r="G29" s="14" t="str">
        <f t="shared" si="0"/>
        <v>01216</v>
      </c>
      <c r="H29" s="14" t="s">
        <v>3934</v>
      </c>
      <c r="I29" s="14" t="s">
        <v>3950</v>
      </c>
      <c r="J29" s="14" t="s">
        <v>20</v>
      </c>
      <c r="M29" s="17">
        <v>25</v>
      </c>
      <c r="N29" s="17">
        <v>25</v>
      </c>
      <c r="P29" s="17">
        <v>25</v>
      </c>
      <c r="Q29" s="17"/>
    </row>
    <row r="30" spans="2:17" ht="25" customHeight="1" x14ac:dyDescent="0.2">
      <c r="B30" s="10" t="s">
        <v>91</v>
      </c>
      <c r="C30" s="17">
        <v>26</v>
      </c>
      <c r="D30" s="13" t="s">
        <v>114</v>
      </c>
      <c r="E30" s="13" t="s">
        <v>146</v>
      </c>
      <c r="F30" s="13" t="s">
        <v>145</v>
      </c>
      <c r="G30" s="14" t="str">
        <f t="shared" si="0"/>
        <v>01217</v>
      </c>
      <c r="H30" s="14" t="s">
        <v>3934</v>
      </c>
      <c r="I30" s="14" t="s">
        <v>3951</v>
      </c>
      <c r="J30" s="14" t="s">
        <v>20</v>
      </c>
      <c r="M30" s="17">
        <v>26</v>
      </c>
      <c r="N30" s="17">
        <v>26</v>
      </c>
      <c r="P30" s="17">
        <v>26</v>
      </c>
      <c r="Q30" s="17"/>
    </row>
    <row r="31" spans="2:17" ht="25" customHeight="1" x14ac:dyDescent="0.2">
      <c r="B31" s="10" t="s">
        <v>92</v>
      </c>
      <c r="C31" s="17">
        <v>27</v>
      </c>
      <c r="D31" s="13" t="s">
        <v>114</v>
      </c>
      <c r="E31" s="13" t="s">
        <v>148</v>
      </c>
      <c r="F31" s="13" t="s">
        <v>147</v>
      </c>
      <c r="G31" s="14" t="str">
        <f t="shared" si="0"/>
        <v>01218</v>
      </c>
      <c r="H31" s="14" t="s">
        <v>3934</v>
      </c>
      <c r="I31" s="14" t="s">
        <v>3952</v>
      </c>
      <c r="J31" s="14" t="s">
        <v>20</v>
      </c>
      <c r="M31" s="17">
        <v>27</v>
      </c>
      <c r="N31" s="17">
        <v>27</v>
      </c>
      <c r="P31" s="17">
        <v>27</v>
      </c>
      <c r="Q31" s="17"/>
    </row>
    <row r="32" spans="2:17" ht="25" customHeight="1" x14ac:dyDescent="0.2">
      <c r="B32" s="10" t="s">
        <v>93</v>
      </c>
      <c r="C32" s="17">
        <v>28</v>
      </c>
      <c r="D32" s="13" t="s">
        <v>114</v>
      </c>
      <c r="E32" s="13" t="s">
        <v>150</v>
      </c>
      <c r="F32" s="13" t="s">
        <v>149</v>
      </c>
      <c r="G32" s="14" t="str">
        <f t="shared" si="0"/>
        <v>01219</v>
      </c>
      <c r="H32" s="14" t="s">
        <v>3934</v>
      </c>
      <c r="I32" s="14" t="s">
        <v>3953</v>
      </c>
      <c r="J32" s="14" t="s">
        <v>20</v>
      </c>
      <c r="M32" s="17">
        <v>28</v>
      </c>
      <c r="N32" s="17">
        <v>28</v>
      </c>
      <c r="P32" s="17">
        <v>28</v>
      </c>
      <c r="Q32" s="17"/>
    </row>
    <row r="33" spans="2:17" ht="25" customHeight="1" x14ac:dyDescent="0.2">
      <c r="B33" s="10" t="s">
        <v>94</v>
      </c>
      <c r="C33" s="17">
        <v>29</v>
      </c>
      <c r="D33" s="13" t="s">
        <v>114</v>
      </c>
      <c r="E33" s="13" t="s">
        <v>152</v>
      </c>
      <c r="F33" s="13" t="s">
        <v>151</v>
      </c>
      <c r="G33" s="14" t="str">
        <f t="shared" si="0"/>
        <v>01220</v>
      </c>
      <c r="H33" s="14" t="s">
        <v>3934</v>
      </c>
      <c r="I33" s="14" t="s">
        <v>3954</v>
      </c>
      <c r="J33" s="14" t="s">
        <v>20</v>
      </c>
      <c r="M33" s="17">
        <v>29</v>
      </c>
      <c r="N33" s="17">
        <v>29</v>
      </c>
      <c r="P33" s="17">
        <v>29</v>
      </c>
      <c r="Q33" s="17"/>
    </row>
    <row r="34" spans="2:17" ht="25" customHeight="1" x14ac:dyDescent="0.2">
      <c r="B34" s="10" t="s">
        <v>95</v>
      </c>
      <c r="C34" s="17">
        <v>30</v>
      </c>
      <c r="D34" s="13" t="s">
        <v>114</v>
      </c>
      <c r="E34" s="13" t="s">
        <v>154</v>
      </c>
      <c r="F34" s="13" t="s">
        <v>153</v>
      </c>
      <c r="G34" s="14" t="str">
        <f t="shared" si="0"/>
        <v>01221</v>
      </c>
      <c r="H34" s="14" t="s">
        <v>3934</v>
      </c>
      <c r="I34" s="14" t="s">
        <v>3955</v>
      </c>
      <c r="J34" s="14" t="s">
        <v>20</v>
      </c>
      <c r="M34" s="17">
        <v>30</v>
      </c>
      <c r="N34" s="17">
        <v>30</v>
      </c>
      <c r="P34" s="17">
        <v>30</v>
      </c>
      <c r="Q34" s="17"/>
    </row>
    <row r="35" spans="2:17" ht="25" customHeight="1" x14ac:dyDescent="0.2">
      <c r="B35" s="10" t="s">
        <v>96</v>
      </c>
      <c r="C35" s="17">
        <v>31</v>
      </c>
      <c r="D35" s="13" t="s">
        <v>114</v>
      </c>
      <c r="E35" s="13" t="s">
        <v>156</v>
      </c>
      <c r="F35" s="13" t="s">
        <v>155</v>
      </c>
      <c r="G35" s="14" t="str">
        <f t="shared" si="0"/>
        <v>01222</v>
      </c>
      <c r="H35" s="14" t="s">
        <v>3934</v>
      </c>
      <c r="I35" s="14" t="s">
        <v>3956</v>
      </c>
      <c r="J35" s="14" t="s">
        <v>20</v>
      </c>
      <c r="M35" s="17">
        <v>31</v>
      </c>
      <c r="N35" s="17">
        <v>31</v>
      </c>
      <c r="P35" s="17">
        <v>31</v>
      </c>
      <c r="Q35" s="17"/>
    </row>
    <row r="36" spans="2:17" ht="25" customHeight="1" x14ac:dyDescent="0.2">
      <c r="B36" s="10" t="s">
        <v>97</v>
      </c>
      <c r="C36" s="17">
        <v>32</v>
      </c>
      <c r="D36" s="13" t="s">
        <v>114</v>
      </c>
      <c r="E36" s="13" t="s">
        <v>158</v>
      </c>
      <c r="F36" s="13" t="s">
        <v>157</v>
      </c>
      <c r="G36" s="14" t="str">
        <f t="shared" si="0"/>
        <v>01223</v>
      </c>
      <c r="H36" s="14" t="s">
        <v>3934</v>
      </c>
      <c r="I36" s="14" t="s">
        <v>3957</v>
      </c>
      <c r="J36" s="14" t="s">
        <v>20</v>
      </c>
      <c r="M36" s="17">
        <v>32</v>
      </c>
      <c r="N36" s="17">
        <v>32</v>
      </c>
    </row>
    <row r="37" spans="2:17" ht="25" customHeight="1" x14ac:dyDescent="0.2">
      <c r="B37" s="10" t="s">
        <v>98</v>
      </c>
      <c r="C37" s="17">
        <v>33</v>
      </c>
      <c r="D37" s="13" t="s">
        <v>114</v>
      </c>
      <c r="E37" s="13" t="s">
        <v>160</v>
      </c>
      <c r="F37" s="13" t="s">
        <v>159</v>
      </c>
      <c r="G37" s="14" t="str">
        <f t="shared" si="0"/>
        <v>01224</v>
      </c>
      <c r="H37" s="14" t="s">
        <v>3934</v>
      </c>
      <c r="I37" s="14" t="s">
        <v>3958</v>
      </c>
      <c r="J37" s="14" t="s">
        <v>20</v>
      </c>
      <c r="M37" s="17">
        <v>33</v>
      </c>
      <c r="N37" s="17">
        <v>33</v>
      </c>
    </row>
    <row r="38" spans="2:17" ht="25" customHeight="1" x14ac:dyDescent="0.2">
      <c r="B38" s="10" t="s">
        <v>99</v>
      </c>
      <c r="C38" s="17">
        <v>34</v>
      </c>
      <c r="D38" s="13" t="s">
        <v>114</v>
      </c>
      <c r="E38" s="13" t="s">
        <v>162</v>
      </c>
      <c r="F38" s="13" t="s">
        <v>161</v>
      </c>
      <c r="G38" s="14" t="str">
        <f t="shared" si="0"/>
        <v>01225</v>
      </c>
      <c r="H38" s="14" t="s">
        <v>3934</v>
      </c>
      <c r="I38" s="14" t="s">
        <v>3959</v>
      </c>
      <c r="J38" s="14" t="s">
        <v>20</v>
      </c>
      <c r="M38" s="17">
        <v>34</v>
      </c>
      <c r="N38" s="17">
        <v>34</v>
      </c>
    </row>
    <row r="39" spans="2:17" ht="25" customHeight="1" x14ac:dyDescent="0.2">
      <c r="B39" s="10" t="s">
        <v>100</v>
      </c>
      <c r="C39" s="17">
        <v>35</v>
      </c>
      <c r="D39" s="13" t="s">
        <v>114</v>
      </c>
      <c r="E39" s="13" t="s">
        <v>164</v>
      </c>
      <c r="F39" s="13" t="s">
        <v>163</v>
      </c>
      <c r="G39" s="14" t="str">
        <f t="shared" si="0"/>
        <v>01226</v>
      </c>
      <c r="H39" s="14" t="s">
        <v>3934</v>
      </c>
      <c r="I39" s="14" t="s">
        <v>3960</v>
      </c>
      <c r="J39" s="14" t="s">
        <v>20</v>
      </c>
      <c r="M39" s="17">
        <v>35</v>
      </c>
      <c r="N39" s="17">
        <v>35</v>
      </c>
    </row>
    <row r="40" spans="2:17" ht="25" customHeight="1" x14ac:dyDescent="0.2">
      <c r="B40" s="10" t="s">
        <v>101</v>
      </c>
      <c r="C40" s="17">
        <v>36</v>
      </c>
      <c r="D40" s="13" t="s">
        <v>114</v>
      </c>
      <c r="E40" s="13" t="s">
        <v>166</v>
      </c>
      <c r="F40" s="13" t="s">
        <v>165</v>
      </c>
      <c r="G40" s="14" t="str">
        <f t="shared" si="0"/>
        <v>01227</v>
      </c>
      <c r="H40" s="14" t="s">
        <v>3934</v>
      </c>
      <c r="I40" s="14" t="s">
        <v>3961</v>
      </c>
      <c r="J40" s="14" t="s">
        <v>20</v>
      </c>
      <c r="M40" s="17">
        <v>36</v>
      </c>
      <c r="N40" s="17">
        <v>36</v>
      </c>
    </row>
    <row r="41" spans="2:17" ht="25" customHeight="1" x14ac:dyDescent="0.2">
      <c r="B41" s="10" t="s">
        <v>102</v>
      </c>
      <c r="C41" s="17">
        <v>37</v>
      </c>
      <c r="D41" s="13" t="s">
        <v>114</v>
      </c>
      <c r="E41" s="13" t="s">
        <v>168</v>
      </c>
      <c r="F41" s="13" t="s">
        <v>167</v>
      </c>
      <c r="G41" s="14" t="str">
        <f t="shared" si="0"/>
        <v>01228</v>
      </c>
      <c r="H41" s="14" t="s">
        <v>3934</v>
      </c>
      <c r="I41" s="14" t="s">
        <v>3962</v>
      </c>
      <c r="J41" s="14" t="s">
        <v>20</v>
      </c>
      <c r="M41" s="17">
        <v>37</v>
      </c>
      <c r="N41" s="17">
        <v>37</v>
      </c>
    </row>
    <row r="42" spans="2:17" ht="25" customHeight="1" x14ac:dyDescent="0.2">
      <c r="B42" s="10" t="s">
        <v>103</v>
      </c>
      <c r="C42" s="17">
        <v>38</v>
      </c>
      <c r="D42" s="13" t="s">
        <v>114</v>
      </c>
      <c r="E42" s="13" t="s">
        <v>170</v>
      </c>
      <c r="F42" s="13" t="s">
        <v>169</v>
      </c>
      <c r="G42" s="14" t="str">
        <f t="shared" si="0"/>
        <v>01229</v>
      </c>
      <c r="H42" s="14" t="s">
        <v>3934</v>
      </c>
      <c r="I42" s="14" t="s">
        <v>3963</v>
      </c>
      <c r="J42" s="14" t="s">
        <v>20</v>
      </c>
      <c r="M42" s="17">
        <v>38</v>
      </c>
      <c r="N42" s="17">
        <v>38</v>
      </c>
    </row>
    <row r="43" spans="2:17" ht="25" customHeight="1" x14ac:dyDescent="0.2">
      <c r="B43" s="10" t="s">
        <v>104</v>
      </c>
      <c r="C43" s="17">
        <v>39</v>
      </c>
      <c r="D43" s="13" t="s">
        <v>114</v>
      </c>
      <c r="E43" s="13" t="s">
        <v>172</v>
      </c>
      <c r="F43" s="13" t="s">
        <v>171</v>
      </c>
      <c r="G43" s="14" t="str">
        <f t="shared" si="0"/>
        <v>01230</v>
      </c>
      <c r="H43" s="14" t="s">
        <v>3934</v>
      </c>
      <c r="I43" s="14" t="s">
        <v>3964</v>
      </c>
      <c r="J43" s="14" t="s">
        <v>20</v>
      </c>
      <c r="M43" s="17">
        <v>39</v>
      </c>
      <c r="N43" s="17">
        <v>39</v>
      </c>
    </row>
    <row r="44" spans="2:17" ht="25" customHeight="1" x14ac:dyDescent="0.2">
      <c r="B44" s="10" t="s">
        <v>105</v>
      </c>
      <c r="C44" s="17">
        <v>40</v>
      </c>
      <c r="D44" s="13" t="s">
        <v>114</v>
      </c>
      <c r="E44" s="13" t="s">
        <v>174</v>
      </c>
      <c r="F44" s="13" t="s">
        <v>173</v>
      </c>
      <c r="G44" s="14" t="str">
        <f t="shared" si="0"/>
        <v>01231</v>
      </c>
      <c r="H44" s="14" t="s">
        <v>3934</v>
      </c>
      <c r="I44" s="14" t="s">
        <v>3965</v>
      </c>
      <c r="J44" s="14" t="s">
        <v>20</v>
      </c>
      <c r="M44" s="17">
        <v>40</v>
      </c>
      <c r="N44" s="17">
        <v>40</v>
      </c>
    </row>
    <row r="45" spans="2:17" ht="25" customHeight="1" x14ac:dyDescent="0.2">
      <c r="B45" s="10" t="s">
        <v>106</v>
      </c>
      <c r="C45" s="17">
        <v>41</v>
      </c>
      <c r="D45" s="13" t="s">
        <v>114</v>
      </c>
      <c r="E45" s="13" t="s">
        <v>176</v>
      </c>
      <c r="F45" s="13" t="s">
        <v>175</v>
      </c>
      <c r="G45" s="14" t="str">
        <f t="shared" si="0"/>
        <v>01233</v>
      </c>
      <c r="H45" s="14" t="s">
        <v>3934</v>
      </c>
      <c r="I45" s="14" t="s">
        <v>3966</v>
      </c>
      <c r="J45" s="14" t="s">
        <v>20</v>
      </c>
      <c r="N45" s="17">
        <v>41</v>
      </c>
    </row>
    <row r="46" spans="2:17" ht="25" customHeight="1" x14ac:dyDescent="0.2">
      <c r="B46" s="10" t="s">
        <v>107</v>
      </c>
      <c r="C46" s="17">
        <v>42</v>
      </c>
      <c r="D46" s="13" t="s">
        <v>114</v>
      </c>
      <c r="E46" s="13" t="s">
        <v>178</v>
      </c>
      <c r="F46" s="13" t="s">
        <v>177</v>
      </c>
      <c r="G46" s="14" t="str">
        <f t="shared" si="0"/>
        <v>01234</v>
      </c>
      <c r="H46" s="14" t="s">
        <v>3934</v>
      </c>
      <c r="I46" s="14" t="s">
        <v>3967</v>
      </c>
      <c r="J46" s="14" t="s">
        <v>20</v>
      </c>
      <c r="N46" s="17">
        <v>42</v>
      </c>
    </row>
    <row r="47" spans="2:17" ht="25" customHeight="1" x14ac:dyDescent="0.2">
      <c r="B47" s="10" t="s">
        <v>108</v>
      </c>
      <c r="C47" s="17">
        <v>43</v>
      </c>
      <c r="D47" s="13" t="s">
        <v>114</v>
      </c>
      <c r="E47" s="13" t="s">
        <v>180</v>
      </c>
      <c r="F47" s="13" t="s">
        <v>179</v>
      </c>
      <c r="G47" s="14" t="str">
        <f t="shared" si="0"/>
        <v>01235</v>
      </c>
      <c r="H47" s="14" t="s">
        <v>3934</v>
      </c>
      <c r="I47" s="14" t="s">
        <v>3968</v>
      </c>
      <c r="J47" s="14" t="s">
        <v>20</v>
      </c>
      <c r="N47" s="17">
        <v>43</v>
      </c>
    </row>
    <row r="48" spans="2:17" ht="25" customHeight="1" x14ac:dyDescent="0.2">
      <c r="B48" s="10" t="s">
        <v>109</v>
      </c>
      <c r="C48" s="17">
        <v>44</v>
      </c>
      <c r="D48" s="13" t="s">
        <v>114</v>
      </c>
      <c r="E48" s="13" t="s">
        <v>182</v>
      </c>
      <c r="F48" s="13" t="s">
        <v>181</v>
      </c>
      <c r="G48" s="14" t="str">
        <f t="shared" si="0"/>
        <v>01236</v>
      </c>
      <c r="H48" s="14" t="s">
        <v>3934</v>
      </c>
      <c r="I48" s="14" t="s">
        <v>3969</v>
      </c>
      <c r="J48" s="14" t="s">
        <v>20</v>
      </c>
      <c r="N48" s="17">
        <v>44</v>
      </c>
    </row>
    <row r="49" spans="2:14" ht="25" customHeight="1" x14ac:dyDescent="0.2">
      <c r="B49" s="10" t="s">
        <v>110</v>
      </c>
      <c r="C49" s="17">
        <v>45</v>
      </c>
      <c r="D49" s="13" t="s">
        <v>114</v>
      </c>
      <c r="E49" s="13" t="s">
        <v>184</v>
      </c>
      <c r="F49" s="13" t="s">
        <v>183</v>
      </c>
      <c r="G49" s="14" t="str">
        <f t="shared" si="0"/>
        <v>01303</v>
      </c>
      <c r="H49" s="14" t="s">
        <v>3934</v>
      </c>
      <c r="I49" s="14" t="s">
        <v>20</v>
      </c>
      <c r="J49" s="14" t="s">
        <v>3970</v>
      </c>
      <c r="N49" s="17">
        <v>45</v>
      </c>
    </row>
    <row r="50" spans="2:14" ht="25" customHeight="1" x14ac:dyDescent="0.2">
      <c r="B50" s="10" t="s">
        <v>111</v>
      </c>
      <c r="C50" s="17">
        <v>46</v>
      </c>
      <c r="D50" s="13" t="s">
        <v>114</v>
      </c>
      <c r="E50" s="13" t="s">
        <v>186</v>
      </c>
      <c r="F50" s="13" t="s">
        <v>185</v>
      </c>
      <c r="G50" s="14" t="str">
        <f t="shared" si="0"/>
        <v>01304</v>
      </c>
      <c r="H50" s="14" t="s">
        <v>3934</v>
      </c>
      <c r="I50" s="14" t="s">
        <v>20</v>
      </c>
      <c r="J50" s="14" t="s">
        <v>3971</v>
      </c>
      <c r="N50" s="17">
        <v>46</v>
      </c>
    </row>
    <row r="51" spans="2:14" ht="25" customHeight="1" x14ac:dyDescent="0.2">
      <c r="B51" s="10" t="s">
        <v>112</v>
      </c>
      <c r="C51" s="17">
        <v>47</v>
      </c>
      <c r="D51" s="13" t="s">
        <v>114</v>
      </c>
      <c r="E51" s="13" t="s">
        <v>188</v>
      </c>
      <c r="F51" s="13" t="s">
        <v>187</v>
      </c>
      <c r="G51" s="14" t="str">
        <f t="shared" si="0"/>
        <v>01331</v>
      </c>
      <c r="H51" s="14" t="s">
        <v>3934</v>
      </c>
      <c r="I51" s="14" t="s">
        <v>20</v>
      </c>
      <c r="J51" s="14" t="s">
        <v>3972</v>
      </c>
      <c r="N51" s="17">
        <v>47</v>
      </c>
    </row>
    <row r="52" spans="2:14" ht="25" customHeight="1" x14ac:dyDescent="0.2">
      <c r="B52" s="10" t="s">
        <v>5903</v>
      </c>
      <c r="C52" s="17" t="str">
        <f>0&amp;0</f>
        <v>00</v>
      </c>
      <c r="D52" s="13" t="s">
        <v>114</v>
      </c>
      <c r="E52" s="13" t="s">
        <v>190</v>
      </c>
      <c r="F52" s="13" t="s">
        <v>189</v>
      </c>
      <c r="G52" s="14" t="str">
        <f t="shared" si="0"/>
        <v>01332</v>
      </c>
      <c r="H52" s="14" t="s">
        <v>3934</v>
      </c>
      <c r="I52" s="14" t="s">
        <v>20</v>
      </c>
      <c r="J52" s="14" t="s">
        <v>26</v>
      </c>
      <c r="N52" s="17">
        <v>48</v>
      </c>
    </row>
    <row r="53" spans="2:14" ht="25" customHeight="1" x14ac:dyDescent="0.2">
      <c r="D53" s="13" t="s">
        <v>114</v>
      </c>
      <c r="E53" s="13" t="s">
        <v>192</v>
      </c>
      <c r="F53" s="13" t="s">
        <v>191</v>
      </c>
      <c r="G53" s="14" t="str">
        <f t="shared" si="0"/>
        <v>01333</v>
      </c>
      <c r="H53" s="14" t="s">
        <v>3934</v>
      </c>
      <c r="I53" s="14" t="s">
        <v>20</v>
      </c>
      <c r="J53" s="14" t="s">
        <v>3973</v>
      </c>
      <c r="N53" s="17">
        <v>49</v>
      </c>
    </row>
    <row r="54" spans="2:14" ht="25" customHeight="1" x14ac:dyDescent="0.2">
      <c r="D54" s="13" t="s">
        <v>114</v>
      </c>
      <c r="E54" s="13" t="s">
        <v>194</v>
      </c>
      <c r="F54" s="13" t="s">
        <v>193</v>
      </c>
      <c r="G54" s="14" t="str">
        <f t="shared" si="0"/>
        <v>01334</v>
      </c>
      <c r="H54" s="14" t="s">
        <v>3934</v>
      </c>
      <c r="I54" s="14" t="s">
        <v>20</v>
      </c>
      <c r="J54" s="14" t="s">
        <v>3974</v>
      </c>
      <c r="N54" s="17">
        <v>50</v>
      </c>
    </row>
    <row r="55" spans="2:14" ht="25" customHeight="1" x14ac:dyDescent="0.2">
      <c r="D55" s="13" t="s">
        <v>114</v>
      </c>
      <c r="E55" s="13" t="s">
        <v>196</v>
      </c>
      <c r="F55" s="13" t="s">
        <v>195</v>
      </c>
      <c r="G55" s="14" t="str">
        <f t="shared" si="0"/>
        <v>01337</v>
      </c>
      <c r="H55" s="14" t="s">
        <v>3934</v>
      </c>
      <c r="I55" s="14" t="s">
        <v>20</v>
      </c>
      <c r="J55" s="14" t="s">
        <v>3975</v>
      </c>
      <c r="N55" s="17">
        <v>51</v>
      </c>
    </row>
    <row r="56" spans="2:14" ht="25" customHeight="1" x14ac:dyDescent="0.2">
      <c r="D56" s="13" t="s">
        <v>114</v>
      </c>
      <c r="E56" s="13" t="s">
        <v>198</v>
      </c>
      <c r="F56" s="13" t="s">
        <v>197</v>
      </c>
      <c r="G56" s="14" t="str">
        <f t="shared" si="0"/>
        <v>01343</v>
      </c>
      <c r="H56" s="14" t="s">
        <v>3934</v>
      </c>
      <c r="I56" s="14" t="s">
        <v>20</v>
      </c>
      <c r="J56" s="14" t="s">
        <v>3976</v>
      </c>
      <c r="N56" s="17">
        <v>52</v>
      </c>
    </row>
    <row r="57" spans="2:14" ht="25" customHeight="1" x14ac:dyDescent="0.2">
      <c r="D57" s="13" t="s">
        <v>114</v>
      </c>
      <c r="E57" s="13" t="s">
        <v>200</v>
      </c>
      <c r="F57" s="13" t="s">
        <v>199</v>
      </c>
      <c r="G57" s="14" t="str">
        <f t="shared" si="0"/>
        <v>01345</v>
      </c>
      <c r="H57" s="14" t="s">
        <v>3934</v>
      </c>
      <c r="I57" s="14" t="s">
        <v>20</v>
      </c>
      <c r="J57" s="14" t="s">
        <v>3977</v>
      </c>
      <c r="N57" s="17">
        <v>53</v>
      </c>
    </row>
    <row r="58" spans="2:14" ht="25" customHeight="1" x14ac:dyDescent="0.2">
      <c r="D58" s="13" t="s">
        <v>114</v>
      </c>
      <c r="E58" s="13" t="s">
        <v>202</v>
      </c>
      <c r="F58" s="13" t="s">
        <v>201</v>
      </c>
      <c r="G58" s="14" t="str">
        <f t="shared" si="0"/>
        <v>01346</v>
      </c>
      <c r="H58" s="14" t="s">
        <v>3934</v>
      </c>
      <c r="I58" s="14" t="s">
        <v>20</v>
      </c>
      <c r="J58" s="14" t="s">
        <v>3978</v>
      </c>
      <c r="N58" s="17">
        <v>54</v>
      </c>
    </row>
    <row r="59" spans="2:14" ht="25" customHeight="1" x14ac:dyDescent="0.2">
      <c r="D59" s="13" t="s">
        <v>114</v>
      </c>
      <c r="E59" s="13" t="s">
        <v>204</v>
      </c>
      <c r="F59" s="13" t="s">
        <v>203</v>
      </c>
      <c r="G59" s="14" t="str">
        <f t="shared" si="0"/>
        <v>01347</v>
      </c>
      <c r="H59" s="14" t="s">
        <v>3934</v>
      </c>
      <c r="I59" s="14" t="s">
        <v>20</v>
      </c>
      <c r="J59" s="14" t="s">
        <v>3979</v>
      </c>
      <c r="N59" s="17">
        <v>55</v>
      </c>
    </row>
    <row r="60" spans="2:14" ht="25" customHeight="1" x14ac:dyDescent="0.2">
      <c r="D60" s="13" t="s">
        <v>114</v>
      </c>
      <c r="E60" s="13" t="s">
        <v>206</v>
      </c>
      <c r="F60" s="13" t="s">
        <v>205</v>
      </c>
      <c r="G60" s="14" t="str">
        <f t="shared" si="0"/>
        <v>01361</v>
      </c>
      <c r="H60" s="14" t="s">
        <v>3934</v>
      </c>
      <c r="I60" s="14" t="s">
        <v>20</v>
      </c>
      <c r="J60" s="14" t="s">
        <v>3980</v>
      </c>
      <c r="N60" s="17">
        <v>56</v>
      </c>
    </row>
    <row r="61" spans="2:14" ht="25" customHeight="1" x14ac:dyDescent="0.2">
      <c r="D61" s="13" t="s">
        <v>114</v>
      </c>
      <c r="E61" s="13" t="s">
        <v>208</v>
      </c>
      <c r="F61" s="13" t="s">
        <v>207</v>
      </c>
      <c r="G61" s="14" t="str">
        <f t="shared" si="0"/>
        <v>01362</v>
      </c>
      <c r="H61" s="14" t="s">
        <v>3934</v>
      </c>
      <c r="I61" s="14" t="s">
        <v>20</v>
      </c>
      <c r="J61" s="14" t="s">
        <v>3981</v>
      </c>
      <c r="N61" s="17">
        <v>57</v>
      </c>
    </row>
    <row r="62" spans="2:14" ht="25" customHeight="1" x14ac:dyDescent="0.2">
      <c r="D62" s="13" t="s">
        <v>114</v>
      </c>
      <c r="E62" s="13" t="s">
        <v>210</v>
      </c>
      <c r="F62" s="13" t="s">
        <v>209</v>
      </c>
      <c r="G62" s="14" t="str">
        <f t="shared" si="0"/>
        <v>01363</v>
      </c>
      <c r="H62" s="14" t="s">
        <v>3934</v>
      </c>
      <c r="I62" s="14" t="s">
        <v>20</v>
      </c>
      <c r="J62" s="14" t="s">
        <v>3982</v>
      </c>
      <c r="N62" s="17">
        <v>58</v>
      </c>
    </row>
    <row r="63" spans="2:14" ht="25" customHeight="1" x14ac:dyDescent="0.2">
      <c r="D63" s="13" t="s">
        <v>114</v>
      </c>
      <c r="E63" s="13" t="s">
        <v>212</v>
      </c>
      <c r="F63" s="13" t="s">
        <v>211</v>
      </c>
      <c r="G63" s="14" t="str">
        <f t="shared" si="0"/>
        <v>01364</v>
      </c>
      <c r="H63" s="14" t="s">
        <v>3934</v>
      </c>
      <c r="I63" s="14" t="s">
        <v>20</v>
      </c>
      <c r="J63" s="14" t="s">
        <v>3983</v>
      </c>
      <c r="N63" s="17">
        <v>59</v>
      </c>
    </row>
    <row r="64" spans="2:14" ht="25" customHeight="1" x14ac:dyDescent="0.2">
      <c r="D64" s="13" t="s">
        <v>114</v>
      </c>
      <c r="E64" s="13" t="s">
        <v>214</v>
      </c>
      <c r="F64" s="13" t="s">
        <v>213</v>
      </c>
      <c r="G64" s="14" t="str">
        <f t="shared" si="0"/>
        <v>01367</v>
      </c>
      <c r="H64" s="14" t="s">
        <v>3934</v>
      </c>
      <c r="I64" s="14" t="s">
        <v>20</v>
      </c>
      <c r="J64" s="14" t="s">
        <v>3984</v>
      </c>
      <c r="N64" s="17">
        <v>60</v>
      </c>
    </row>
    <row r="65" spans="4:14" ht="25" customHeight="1" x14ac:dyDescent="0.2">
      <c r="D65" s="13" t="s">
        <v>114</v>
      </c>
      <c r="E65" s="13" t="s">
        <v>216</v>
      </c>
      <c r="F65" s="13" t="s">
        <v>215</v>
      </c>
      <c r="G65" s="14" t="str">
        <f t="shared" si="0"/>
        <v>01370</v>
      </c>
      <c r="H65" s="14" t="s">
        <v>3934</v>
      </c>
      <c r="I65" s="14" t="s">
        <v>20</v>
      </c>
      <c r="J65" s="14" t="s">
        <v>3985</v>
      </c>
      <c r="N65" s="17">
        <v>61</v>
      </c>
    </row>
    <row r="66" spans="4:14" ht="25" customHeight="1" x14ac:dyDescent="0.2">
      <c r="D66" s="13" t="s">
        <v>114</v>
      </c>
      <c r="E66" s="13" t="s">
        <v>218</v>
      </c>
      <c r="F66" s="13" t="s">
        <v>217</v>
      </c>
      <c r="G66" s="14" t="str">
        <f t="shared" si="0"/>
        <v>01371</v>
      </c>
      <c r="H66" s="14" t="s">
        <v>3934</v>
      </c>
      <c r="I66" s="14" t="s">
        <v>20</v>
      </c>
      <c r="J66" s="14" t="s">
        <v>3986</v>
      </c>
      <c r="N66" s="17">
        <v>62</v>
      </c>
    </row>
    <row r="67" spans="4:14" ht="25" customHeight="1" x14ac:dyDescent="0.2">
      <c r="D67" s="13" t="s">
        <v>114</v>
      </c>
      <c r="E67" s="13" t="s">
        <v>220</v>
      </c>
      <c r="F67" s="13" t="s">
        <v>219</v>
      </c>
      <c r="G67" s="14" t="str">
        <f t="shared" si="0"/>
        <v>01391</v>
      </c>
      <c r="H67" s="14" t="s">
        <v>3934</v>
      </c>
      <c r="I67" s="14" t="s">
        <v>20</v>
      </c>
      <c r="J67" s="14" t="s">
        <v>3987</v>
      </c>
      <c r="N67" s="17">
        <v>63</v>
      </c>
    </row>
    <row r="68" spans="4:14" ht="25" customHeight="1" x14ac:dyDescent="0.2">
      <c r="D68" s="13" t="s">
        <v>114</v>
      </c>
      <c r="E68" s="13" t="s">
        <v>222</v>
      </c>
      <c r="F68" s="13" t="s">
        <v>221</v>
      </c>
      <c r="G68" s="14" t="str">
        <f t="shared" si="0"/>
        <v>01392</v>
      </c>
      <c r="H68" s="14" t="s">
        <v>3934</v>
      </c>
      <c r="I68" s="14" t="s">
        <v>20</v>
      </c>
      <c r="J68" s="14" t="s">
        <v>3988</v>
      </c>
      <c r="N68" s="17">
        <v>64</v>
      </c>
    </row>
    <row r="69" spans="4:14" ht="25" customHeight="1" x14ac:dyDescent="0.2">
      <c r="D69" s="13" t="s">
        <v>114</v>
      </c>
      <c r="E69" s="13" t="s">
        <v>224</v>
      </c>
      <c r="F69" s="13" t="s">
        <v>223</v>
      </c>
      <c r="G69" s="14" t="str">
        <f t="shared" ref="G69:G132" si="1">LEFT(F69,5)</f>
        <v>01393</v>
      </c>
      <c r="H69" s="14" t="s">
        <v>3934</v>
      </c>
      <c r="I69" s="14" t="s">
        <v>20</v>
      </c>
      <c r="J69" s="14" t="s">
        <v>3989</v>
      </c>
    </row>
    <row r="70" spans="4:14" ht="25" customHeight="1" x14ac:dyDescent="0.2">
      <c r="D70" s="13" t="s">
        <v>114</v>
      </c>
      <c r="E70" s="13" t="s">
        <v>226</v>
      </c>
      <c r="F70" s="13" t="s">
        <v>225</v>
      </c>
      <c r="G70" s="14" t="str">
        <f t="shared" si="1"/>
        <v>01394</v>
      </c>
      <c r="H70" s="14" t="s">
        <v>3934</v>
      </c>
      <c r="I70" s="14" t="s">
        <v>20</v>
      </c>
      <c r="J70" s="14" t="s">
        <v>3990</v>
      </c>
    </row>
    <row r="71" spans="4:14" ht="25" customHeight="1" x14ac:dyDescent="0.2">
      <c r="D71" s="13" t="s">
        <v>114</v>
      </c>
      <c r="E71" s="13" t="s">
        <v>228</v>
      </c>
      <c r="F71" s="13" t="s">
        <v>227</v>
      </c>
      <c r="G71" s="14" t="str">
        <f t="shared" si="1"/>
        <v>01395</v>
      </c>
      <c r="H71" s="14" t="s">
        <v>3934</v>
      </c>
      <c r="I71" s="14" t="s">
        <v>20</v>
      </c>
      <c r="J71" s="14" t="s">
        <v>3991</v>
      </c>
    </row>
    <row r="72" spans="4:14" ht="25" customHeight="1" x14ac:dyDescent="0.2">
      <c r="D72" s="13" t="s">
        <v>114</v>
      </c>
      <c r="E72" s="13" t="s">
        <v>230</v>
      </c>
      <c r="F72" s="13" t="s">
        <v>229</v>
      </c>
      <c r="G72" s="14" t="str">
        <f t="shared" si="1"/>
        <v>01396</v>
      </c>
      <c r="H72" s="14" t="s">
        <v>3934</v>
      </c>
      <c r="I72" s="14" t="s">
        <v>20</v>
      </c>
      <c r="J72" s="14" t="s">
        <v>3992</v>
      </c>
    </row>
    <row r="73" spans="4:14" ht="25" customHeight="1" x14ac:dyDescent="0.2">
      <c r="D73" s="13" t="s">
        <v>114</v>
      </c>
      <c r="E73" s="13" t="s">
        <v>232</v>
      </c>
      <c r="F73" s="13" t="s">
        <v>231</v>
      </c>
      <c r="G73" s="14" t="str">
        <f t="shared" si="1"/>
        <v>01397</v>
      </c>
      <c r="H73" s="14" t="s">
        <v>3934</v>
      </c>
      <c r="I73" s="14" t="s">
        <v>20</v>
      </c>
      <c r="J73" s="14" t="s">
        <v>3993</v>
      </c>
    </row>
    <row r="74" spans="4:14" ht="25" customHeight="1" x14ac:dyDescent="0.2">
      <c r="D74" s="13" t="s">
        <v>114</v>
      </c>
      <c r="E74" s="13" t="s">
        <v>234</v>
      </c>
      <c r="F74" s="13" t="s">
        <v>233</v>
      </c>
      <c r="G74" s="14" t="str">
        <f t="shared" si="1"/>
        <v>01398</v>
      </c>
      <c r="H74" s="14" t="s">
        <v>3934</v>
      </c>
      <c r="I74" s="14" t="s">
        <v>20</v>
      </c>
      <c r="J74" s="14" t="s">
        <v>3994</v>
      </c>
    </row>
    <row r="75" spans="4:14" ht="25" customHeight="1" x14ac:dyDescent="0.2">
      <c r="D75" s="13" t="s">
        <v>114</v>
      </c>
      <c r="E75" s="13" t="s">
        <v>236</v>
      </c>
      <c r="F75" s="13" t="s">
        <v>235</v>
      </c>
      <c r="G75" s="14" t="str">
        <f t="shared" si="1"/>
        <v>01399</v>
      </c>
      <c r="H75" s="14" t="s">
        <v>3934</v>
      </c>
      <c r="I75" s="14" t="s">
        <v>20</v>
      </c>
      <c r="J75" s="14" t="s">
        <v>3995</v>
      </c>
    </row>
    <row r="76" spans="4:14" ht="25" customHeight="1" x14ac:dyDescent="0.2">
      <c r="D76" s="13" t="s">
        <v>114</v>
      </c>
      <c r="E76" s="13" t="s">
        <v>238</v>
      </c>
      <c r="F76" s="13" t="s">
        <v>237</v>
      </c>
      <c r="G76" s="14" t="str">
        <f t="shared" si="1"/>
        <v>01400</v>
      </c>
      <c r="H76" s="14" t="s">
        <v>3934</v>
      </c>
      <c r="I76" s="14" t="s">
        <v>20</v>
      </c>
      <c r="J76" s="14" t="s">
        <v>3996</v>
      </c>
    </row>
    <row r="77" spans="4:14" ht="25" customHeight="1" x14ac:dyDescent="0.2">
      <c r="D77" s="13" t="s">
        <v>114</v>
      </c>
      <c r="E77" s="13" t="s">
        <v>240</v>
      </c>
      <c r="F77" s="13" t="s">
        <v>239</v>
      </c>
      <c r="G77" s="14" t="str">
        <f t="shared" si="1"/>
        <v>01401</v>
      </c>
      <c r="H77" s="14" t="s">
        <v>3934</v>
      </c>
      <c r="I77" s="14" t="s">
        <v>20</v>
      </c>
      <c r="J77" s="14" t="s">
        <v>3997</v>
      </c>
    </row>
    <row r="78" spans="4:14" ht="25" customHeight="1" x14ac:dyDescent="0.2">
      <c r="D78" s="13" t="s">
        <v>114</v>
      </c>
      <c r="E78" s="13" t="s">
        <v>242</v>
      </c>
      <c r="F78" s="13" t="s">
        <v>241</v>
      </c>
      <c r="G78" s="14" t="str">
        <f t="shared" si="1"/>
        <v>01402</v>
      </c>
      <c r="H78" s="14" t="s">
        <v>3934</v>
      </c>
      <c r="I78" s="14" t="s">
        <v>20</v>
      </c>
      <c r="J78" s="14" t="s">
        <v>3998</v>
      </c>
    </row>
    <row r="79" spans="4:14" ht="25" customHeight="1" x14ac:dyDescent="0.2">
      <c r="D79" s="13" t="s">
        <v>114</v>
      </c>
      <c r="E79" s="13" t="s">
        <v>244</v>
      </c>
      <c r="F79" s="13" t="s">
        <v>243</v>
      </c>
      <c r="G79" s="14" t="str">
        <f t="shared" si="1"/>
        <v>01403</v>
      </c>
      <c r="H79" s="14" t="s">
        <v>3934</v>
      </c>
      <c r="I79" s="14" t="s">
        <v>20</v>
      </c>
      <c r="J79" s="14" t="s">
        <v>3999</v>
      </c>
    </row>
    <row r="80" spans="4:14" ht="25" customHeight="1" x14ac:dyDescent="0.2">
      <c r="D80" s="13" t="s">
        <v>114</v>
      </c>
      <c r="E80" s="13" t="s">
        <v>246</v>
      </c>
      <c r="F80" s="13" t="s">
        <v>245</v>
      </c>
      <c r="G80" s="14" t="str">
        <f t="shared" si="1"/>
        <v>01404</v>
      </c>
      <c r="H80" s="14" t="s">
        <v>3934</v>
      </c>
      <c r="I80" s="14" t="s">
        <v>20</v>
      </c>
      <c r="J80" s="14" t="s">
        <v>4000</v>
      </c>
    </row>
    <row r="81" spans="4:10" ht="25" customHeight="1" x14ac:dyDescent="0.2">
      <c r="D81" s="13" t="s">
        <v>114</v>
      </c>
      <c r="E81" s="13" t="s">
        <v>248</v>
      </c>
      <c r="F81" s="13" t="s">
        <v>247</v>
      </c>
      <c r="G81" s="14" t="str">
        <f t="shared" si="1"/>
        <v>01405</v>
      </c>
      <c r="H81" s="14" t="s">
        <v>3934</v>
      </c>
      <c r="I81" s="14" t="s">
        <v>20</v>
      </c>
      <c r="J81" s="14" t="s">
        <v>4001</v>
      </c>
    </row>
    <row r="82" spans="4:10" ht="25" customHeight="1" x14ac:dyDescent="0.2">
      <c r="D82" s="13" t="s">
        <v>114</v>
      </c>
      <c r="E82" s="13" t="s">
        <v>250</v>
      </c>
      <c r="F82" s="13" t="s">
        <v>249</v>
      </c>
      <c r="G82" s="14" t="str">
        <f t="shared" si="1"/>
        <v>01406</v>
      </c>
      <c r="H82" s="14" t="s">
        <v>3934</v>
      </c>
      <c r="I82" s="14" t="s">
        <v>20</v>
      </c>
      <c r="J82" s="14" t="s">
        <v>4002</v>
      </c>
    </row>
    <row r="83" spans="4:10" ht="25" customHeight="1" x14ac:dyDescent="0.2">
      <c r="D83" s="13" t="s">
        <v>114</v>
      </c>
      <c r="E83" s="13" t="s">
        <v>252</v>
      </c>
      <c r="F83" s="13" t="s">
        <v>251</v>
      </c>
      <c r="G83" s="14" t="str">
        <f t="shared" si="1"/>
        <v>01407</v>
      </c>
      <c r="H83" s="14" t="s">
        <v>3934</v>
      </c>
      <c r="I83" s="14" t="s">
        <v>20</v>
      </c>
      <c r="J83" s="14" t="s">
        <v>4003</v>
      </c>
    </row>
    <row r="84" spans="4:10" ht="25" customHeight="1" x14ac:dyDescent="0.2">
      <c r="D84" s="13" t="s">
        <v>114</v>
      </c>
      <c r="E84" s="13" t="s">
        <v>254</v>
      </c>
      <c r="F84" s="13" t="s">
        <v>253</v>
      </c>
      <c r="G84" s="14" t="str">
        <f t="shared" si="1"/>
        <v>01408</v>
      </c>
      <c r="H84" s="14" t="s">
        <v>3934</v>
      </c>
      <c r="I84" s="14" t="s">
        <v>20</v>
      </c>
      <c r="J84" s="14" t="s">
        <v>4004</v>
      </c>
    </row>
    <row r="85" spans="4:10" ht="25" customHeight="1" x14ac:dyDescent="0.2">
      <c r="D85" s="13" t="s">
        <v>114</v>
      </c>
      <c r="E85" s="13" t="s">
        <v>256</v>
      </c>
      <c r="F85" s="13" t="s">
        <v>255</v>
      </c>
      <c r="G85" s="14" t="str">
        <f t="shared" si="1"/>
        <v>01409</v>
      </c>
      <c r="H85" s="14" t="s">
        <v>3934</v>
      </c>
      <c r="I85" s="14" t="s">
        <v>20</v>
      </c>
      <c r="J85" s="14" t="s">
        <v>4005</v>
      </c>
    </row>
    <row r="86" spans="4:10" ht="25" customHeight="1" x14ac:dyDescent="0.2">
      <c r="D86" s="13" t="s">
        <v>114</v>
      </c>
      <c r="E86" s="13" t="s">
        <v>258</v>
      </c>
      <c r="F86" s="13" t="s">
        <v>257</v>
      </c>
      <c r="G86" s="14" t="str">
        <f t="shared" si="1"/>
        <v>01423</v>
      </c>
      <c r="H86" s="14" t="s">
        <v>3934</v>
      </c>
      <c r="I86" s="14" t="s">
        <v>20</v>
      </c>
      <c r="J86" s="14" t="s">
        <v>4006</v>
      </c>
    </row>
    <row r="87" spans="4:10" ht="25" customHeight="1" x14ac:dyDescent="0.2">
      <c r="D87" s="13" t="s">
        <v>114</v>
      </c>
      <c r="E87" s="13" t="s">
        <v>260</v>
      </c>
      <c r="F87" s="13" t="s">
        <v>259</v>
      </c>
      <c r="G87" s="14" t="str">
        <f t="shared" si="1"/>
        <v>01424</v>
      </c>
      <c r="H87" s="14" t="s">
        <v>3934</v>
      </c>
      <c r="I87" s="14" t="s">
        <v>20</v>
      </c>
      <c r="J87" s="14" t="s">
        <v>4007</v>
      </c>
    </row>
    <row r="88" spans="4:10" ht="25" customHeight="1" x14ac:dyDescent="0.2">
      <c r="D88" s="13" t="s">
        <v>114</v>
      </c>
      <c r="E88" s="13" t="s">
        <v>262</v>
      </c>
      <c r="F88" s="13" t="s">
        <v>261</v>
      </c>
      <c r="G88" s="14" t="str">
        <f t="shared" si="1"/>
        <v>01425</v>
      </c>
      <c r="H88" s="14" t="s">
        <v>3934</v>
      </c>
      <c r="I88" s="14" t="s">
        <v>20</v>
      </c>
      <c r="J88" s="14" t="s">
        <v>4008</v>
      </c>
    </row>
    <row r="89" spans="4:10" ht="25" customHeight="1" x14ac:dyDescent="0.2">
      <c r="D89" s="13" t="s">
        <v>114</v>
      </c>
      <c r="E89" s="13" t="s">
        <v>264</v>
      </c>
      <c r="F89" s="13" t="s">
        <v>263</v>
      </c>
      <c r="G89" s="14" t="str">
        <f t="shared" si="1"/>
        <v>01427</v>
      </c>
      <c r="H89" s="14" t="s">
        <v>3934</v>
      </c>
      <c r="I89" s="14" t="s">
        <v>20</v>
      </c>
      <c r="J89" s="14" t="s">
        <v>4009</v>
      </c>
    </row>
    <row r="90" spans="4:10" ht="25" customHeight="1" x14ac:dyDescent="0.2">
      <c r="D90" s="13" t="s">
        <v>114</v>
      </c>
      <c r="E90" s="13" t="s">
        <v>266</v>
      </c>
      <c r="F90" s="13" t="s">
        <v>265</v>
      </c>
      <c r="G90" s="14" t="str">
        <f t="shared" si="1"/>
        <v>01428</v>
      </c>
      <c r="H90" s="14" t="s">
        <v>3934</v>
      </c>
      <c r="I90" s="14" t="s">
        <v>20</v>
      </c>
      <c r="J90" s="14" t="s">
        <v>4010</v>
      </c>
    </row>
    <row r="91" spans="4:10" ht="25" customHeight="1" x14ac:dyDescent="0.2">
      <c r="D91" s="13" t="s">
        <v>114</v>
      </c>
      <c r="E91" s="13" t="s">
        <v>268</v>
      </c>
      <c r="F91" s="13" t="s">
        <v>267</v>
      </c>
      <c r="G91" s="14" t="str">
        <f t="shared" si="1"/>
        <v>01429</v>
      </c>
      <c r="H91" s="14" t="s">
        <v>3934</v>
      </c>
      <c r="I91" s="14" t="s">
        <v>20</v>
      </c>
      <c r="J91" s="14" t="s">
        <v>4011</v>
      </c>
    </row>
    <row r="92" spans="4:10" ht="25" customHeight="1" x14ac:dyDescent="0.2">
      <c r="D92" s="13" t="s">
        <v>114</v>
      </c>
      <c r="E92" s="13" t="s">
        <v>270</v>
      </c>
      <c r="F92" s="13" t="s">
        <v>269</v>
      </c>
      <c r="G92" s="14" t="str">
        <f t="shared" si="1"/>
        <v>01430</v>
      </c>
      <c r="H92" s="14" t="s">
        <v>3934</v>
      </c>
      <c r="I92" s="14" t="s">
        <v>20</v>
      </c>
      <c r="J92" s="14" t="s">
        <v>4012</v>
      </c>
    </row>
    <row r="93" spans="4:10" ht="25" customHeight="1" x14ac:dyDescent="0.2">
      <c r="D93" s="13" t="s">
        <v>114</v>
      </c>
      <c r="E93" s="13" t="s">
        <v>272</v>
      </c>
      <c r="F93" s="13" t="s">
        <v>271</v>
      </c>
      <c r="G93" s="14" t="str">
        <f t="shared" si="1"/>
        <v>01431</v>
      </c>
      <c r="H93" s="14" t="s">
        <v>3934</v>
      </c>
      <c r="I93" s="14" t="s">
        <v>20</v>
      </c>
      <c r="J93" s="14" t="s">
        <v>4013</v>
      </c>
    </row>
    <row r="94" spans="4:10" ht="25" customHeight="1" x14ac:dyDescent="0.2">
      <c r="D94" s="13" t="s">
        <v>114</v>
      </c>
      <c r="E94" s="13" t="s">
        <v>274</v>
      </c>
      <c r="F94" s="13" t="s">
        <v>273</v>
      </c>
      <c r="G94" s="14" t="str">
        <f t="shared" si="1"/>
        <v>01432</v>
      </c>
      <c r="H94" s="14" t="s">
        <v>3934</v>
      </c>
      <c r="I94" s="14" t="s">
        <v>20</v>
      </c>
      <c r="J94" s="14" t="s">
        <v>4014</v>
      </c>
    </row>
    <row r="95" spans="4:10" ht="25" customHeight="1" x14ac:dyDescent="0.2">
      <c r="D95" s="13" t="s">
        <v>114</v>
      </c>
      <c r="E95" s="13" t="s">
        <v>276</v>
      </c>
      <c r="F95" s="13" t="s">
        <v>275</v>
      </c>
      <c r="G95" s="14" t="str">
        <f t="shared" si="1"/>
        <v>01433</v>
      </c>
      <c r="H95" s="14" t="s">
        <v>3934</v>
      </c>
      <c r="I95" s="14" t="s">
        <v>20</v>
      </c>
      <c r="J95" s="14" t="s">
        <v>4015</v>
      </c>
    </row>
    <row r="96" spans="4:10" ht="25" customHeight="1" x14ac:dyDescent="0.2">
      <c r="D96" s="13" t="s">
        <v>114</v>
      </c>
      <c r="E96" s="13" t="s">
        <v>278</v>
      </c>
      <c r="F96" s="13" t="s">
        <v>277</v>
      </c>
      <c r="G96" s="14" t="str">
        <f t="shared" si="1"/>
        <v>01434</v>
      </c>
      <c r="H96" s="14" t="s">
        <v>3934</v>
      </c>
      <c r="I96" s="14" t="s">
        <v>20</v>
      </c>
      <c r="J96" s="14" t="s">
        <v>4016</v>
      </c>
    </row>
    <row r="97" spans="4:10" ht="25" customHeight="1" x14ac:dyDescent="0.2">
      <c r="D97" s="13" t="s">
        <v>114</v>
      </c>
      <c r="E97" s="13" t="s">
        <v>280</v>
      </c>
      <c r="F97" s="13" t="s">
        <v>279</v>
      </c>
      <c r="G97" s="14" t="str">
        <f t="shared" si="1"/>
        <v>01436</v>
      </c>
      <c r="H97" s="14" t="s">
        <v>3934</v>
      </c>
      <c r="I97" s="14" t="s">
        <v>20</v>
      </c>
      <c r="J97" s="14" t="s">
        <v>4017</v>
      </c>
    </row>
    <row r="98" spans="4:10" ht="25" customHeight="1" x14ac:dyDescent="0.2">
      <c r="D98" s="13" t="s">
        <v>114</v>
      </c>
      <c r="E98" s="13" t="s">
        <v>282</v>
      </c>
      <c r="F98" s="13" t="s">
        <v>281</v>
      </c>
      <c r="G98" s="14" t="str">
        <f t="shared" si="1"/>
        <v>01437</v>
      </c>
      <c r="H98" s="14" t="s">
        <v>3934</v>
      </c>
      <c r="I98" s="14" t="s">
        <v>20</v>
      </c>
      <c r="J98" s="14" t="s">
        <v>4018</v>
      </c>
    </row>
    <row r="99" spans="4:10" ht="25" customHeight="1" x14ac:dyDescent="0.2">
      <c r="D99" s="13" t="s">
        <v>114</v>
      </c>
      <c r="E99" s="13" t="s">
        <v>284</v>
      </c>
      <c r="F99" s="13" t="s">
        <v>283</v>
      </c>
      <c r="G99" s="14" t="str">
        <f t="shared" si="1"/>
        <v>01438</v>
      </c>
      <c r="H99" s="14" t="s">
        <v>3934</v>
      </c>
      <c r="I99" s="14" t="s">
        <v>20</v>
      </c>
      <c r="J99" s="14" t="s">
        <v>4019</v>
      </c>
    </row>
    <row r="100" spans="4:10" ht="25" customHeight="1" x14ac:dyDescent="0.2">
      <c r="D100" s="13" t="s">
        <v>114</v>
      </c>
      <c r="E100" s="13" t="s">
        <v>286</v>
      </c>
      <c r="F100" s="13" t="s">
        <v>285</v>
      </c>
      <c r="G100" s="14" t="str">
        <f t="shared" si="1"/>
        <v>01452</v>
      </c>
      <c r="H100" s="14" t="s">
        <v>3934</v>
      </c>
      <c r="I100" s="14" t="s">
        <v>20</v>
      </c>
      <c r="J100" s="14" t="s">
        <v>4020</v>
      </c>
    </row>
    <row r="101" spans="4:10" ht="25" customHeight="1" x14ac:dyDescent="0.2">
      <c r="D101" s="13" t="s">
        <v>114</v>
      </c>
      <c r="E101" s="13" t="s">
        <v>288</v>
      </c>
      <c r="F101" s="13" t="s">
        <v>287</v>
      </c>
      <c r="G101" s="14" t="str">
        <f t="shared" si="1"/>
        <v>01453</v>
      </c>
      <c r="H101" s="14" t="s">
        <v>3934</v>
      </c>
      <c r="I101" s="14" t="s">
        <v>20</v>
      </c>
      <c r="J101" s="14" t="s">
        <v>4021</v>
      </c>
    </row>
    <row r="102" spans="4:10" ht="25" customHeight="1" x14ac:dyDescent="0.2">
      <c r="D102" s="13" t="s">
        <v>114</v>
      </c>
      <c r="E102" s="13" t="s">
        <v>290</v>
      </c>
      <c r="F102" s="13" t="s">
        <v>289</v>
      </c>
      <c r="G102" s="14" t="str">
        <f t="shared" si="1"/>
        <v>01454</v>
      </c>
      <c r="H102" s="14" t="s">
        <v>3934</v>
      </c>
      <c r="I102" s="14" t="s">
        <v>20</v>
      </c>
      <c r="J102" s="14" t="s">
        <v>4022</v>
      </c>
    </row>
    <row r="103" spans="4:10" ht="25" customHeight="1" x14ac:dyDescent="0.2">
      <c r="D103" s="13" t="s">
        <v>114</v>
      </c>
      <c r="E103" s="13" t="s">
        <v>292</v>
      </c>
      <c r="F103" s="13" t="s">
        <v>291</v>
      </c>
      <c r="G103" s="14" t="str">
        <f t="shared" si="1"/>
        <v>01455</v>
      </c>
      <c r="H103" s="14" t="s">
        <v>3934</v>
      </c>
      <c r="I103" s="14" t="s">
        <v>20</v>
      </c>
      <c r="J103" s="14" t="s">
        <v>4023</v>
      </c>
    </row>
    <row r="104" spans="4:10" ht="25" customHeight="1" x14ac:dyDescent="0.2">
      <c r="D104" s="13" t="s">
        <v>114</v>
      </c>
      <c r="E104" s="13" t="s">
        <v>294</v>
      </c>
      <c r="F104" s="13" t="s">
        <v>293</v>
      </c>
      <c r="G104" s="14" t="str">
        <f t="shared" si="1"/>
        <v>01456</v>
      </c>
      <c r="H104" s="14" t="s">
        <v>3934</v>
      </c>
      <c r="I104" s="14" t="s">
        <v>20</v>
      </c>
      <c r="J104" s="14" t="s">
        <v>4024</v>
      </c>
    </row>
    <row r="105" spans="4:10" ht="25" customHeight="1" x14ac:dyDescent="0.2">
      <c r="D105" s="13" t="s">
        <v>114</v>
      </c>
      <c r="E105" s="13" t="s">
        <v>296</v>
      </c>
      <c r="F105" s="13" t="s">
        <v>295</v>
      </c>
      <c r="G105" s="14" t="str">
        <f t="shared" si="1"/>
        <v>01457</v>
      </c>
      <c r="H105" s="14" t="s">
        <v>3934</v>
      </c>
      <c r="I105" s="14" t="s">
        <v>20</v>
      </c>
      <c r="J105" s="14" t="s">
        <v>4025</v>
      </c>
    </row>
    <row r="106" spans="4:10" ht="25" customHeight="1" x14ac:dyDescent="0.2">
      <c r="D106" s="13" t="s">
        <v>114</v>
      </c>
      <c r="E106" s="13" t="s">
        <v>298</v>
      </c>
      <c r="F106" s="13" t="s">
        <v>297</v>
      </c>
      <c r="G106" s="14" t="str">
        <f t="shared" si="1"/>
        <v>01458</v>
      </c>
      <c r="H106" s="14" t="s">
        <v>3934</v>
      </c>
      <c r="I106" s="14" t="s">
        <v>20</v>
      </c>
      <c r="J106" s="14" t="s">
        <v>4026</v>
      </c>
    </row>
    <row r="107" spans="4:10" ht="25" customHeight="1" x14ac:dyDescent="0.2">
      <c r="D107" s="13" t="s">
        <v>114</v>
      </c>
      <c r="E107" s="13" t="s">
        <v>300</v>
      </c>
      <c r="F107" s="13" t="s">
        <v>299</v>
      </c>
      <c r="G107" s="14" t="str">
        <f t="shared" si="1"/>
        <v>01459</v>
      </c>
      <c r="H107" s="14" t="s">
        <v>3934</v>
      </c>
      <c r="I107" s="14" t="s">
        <v>20</v>
      </c>
      <c r="J107" s="14" t="s">
        <v>4027</v>
      </c>
    </row>
    <row r="108" spans="4:10" ht="25" customHeight="1" x14ac:dyDescent="0.2">
      <c r="D108" s="13" t="s">
        <v>114</v>
      </c>
      <c r="E108" s="13" t="s">
        <v>302</v>
      </c>
      <c r="F108" s="13" t="s">
        <v>301</v>
      </c>
      <c r="G108" s="14" t="str">
        <f t="shared" si="1"/>
        <v>01460</v>
      </c>
      <c r="H108" s="14" t="s">
        <v>3934</v>
      </c>
      <c r="I108" s="14" t="s">
        <v>20</v>
      </c>
      <c r="J108" s="14" t="s">
        <v>4028</v>
      </c>
    </row>
    <row r="109" spans="4:10" ht="25" customHeight="1" x14ac:dyDescent="0.2">
      <c r="D109" s="13" t="s">
        <v>114</v>
      </c>
      <c r="E109" s="13" t="s">
        <v>304</v>
      </c>
      <c r="F109" s="13" t="s">
        <v>303</v>
      </c>
      <c r="G109" s="14" t="str">
        <f t="shared" si="1"/>
        <v>01461</v>
      </c>
      <c r="H109" s="14" t="s">
        <v>3934</v>
      </c>
      <c r="I109" s="14" t="s">
        <v>20</v>
      </c>
      <c r="J109" s="14" t="s">
        <v>4029</v>
      </c>
    </row>
    <row r="110" spans="4:10" ht="25" customHeight="1" x14ac:dyDescent="0.2">
      <c r="D110" s="13" t="s">
        <v>114</v>
      </c>
      <c r="E110" s="13" t="s">
        <v>306</v>
      </c>
      <c r="F110" s="13" t="s">
        <v>305</v>
      </c>
      <c r="G110" s="14" t="str">
        <f t="shared" si="1"/>
        <v>01462</v>
      </c>
      <c r="H110" s="14" t="s">
        <v>3934</v>
      </c>
      <c r="I110" s="14" t="s">
        <v>20</v>
      </c>
      <c r="J110" s="14" t="s">
        <v>4030</v>
      </c>
    </row>
    <row r="111" spans="4:10" ht="25" customHeight="1" x14ac:dyDescent="0.2">
      <c r="D111" s="13" t="s">
        <v>114</v>
      </c>
      <c r="E111" s="13" t="s">
        <v>308</v>
      </c>
      <c r="F111" s="13" t="s">
        <v>307</v>
      </c>
      <c r="G111" s="14" t="str">
        <f t="shared" si="1"/>
        <v>01463</v>
      </c>
      <c r="H111" s="14" t="s">
        <v>3934</v>
      </c>
      <c r="I111" s="14" t="s">
        <v>20</v>
      </c>
      <c r="J111" s="14" t="s">
        <v>4031</v>
      </c>
    </row>
    <row r="112" spans="4:10" ht="25" customHeight="1" x14ac:dyDescent="0.2">
      <c r="D112" s="13" t="s">
        <v>114</v>
      </c>
      <c r="E112" s="13" t="s">
        <v>310</v>
      </c>
      <c r="F112" s="13" t="s">
        <v>309</v>
      </c>
      <c r="G112" s="14" t="str">
        <f t="shared" si="1"/>
        <v>01464</v>
      </c>
      <c r="H112" s="14" t="s">
        <v>3934</v>
      </c>
      <c r="I112" s="14" t="s">
        <v>20</v>
      </c>
      <c r="J112" s="14" t="s">
        <v>4032</v>
      </c>
    </row>
    <row r="113" spans="4:10" ht="25" customHeight="1" x14ac:dyDescent="0.2">
      <c r="D113" s="13" t="s">
        <v>114</v>
      </c>
      <c r="E113" s="13" t="s">
        <v>312</v>
      </c>
      <c r="F113" s="13" t="s">
        <v>311</v>
      </c>
      <c r="G113" s="14" t="str">
        <f t="shared" si="1"/>
        <v>01465</v>
      </c>
      <c r="H113" s="14" t="s">
        <v>3934</v>
      </c>
      <c r="I113" s="14" t="s">
        <v>20</v>
      </c>
      <c r="J113" s="14" t="s">
        <v>4033</v>
      </c>
    </row>
    <row r="114" spans="4:10" ht="25" customHeight="1" x14ac:dyDescent="0.2">
      <c r="D114" s="13" t="s">
        <v>114</v>
      </c>
      <c r="E114" s="13" t="s">
        <v>314</v>
      </c>
      <c r="F114" s="13" t="s">
        <v>313</v>
      </c>
      <c r="G114" s="14" t="str">
        <f t="shared" si="1"/>
        <v>01468</v>
      </c>
      <c r="H114" s="14" t="s">
        <v>3934</v>
      </c>
      <c r="I114" s="14" t="s">
        <v>20</v>
      </c>
      <c r="J114" s="14" t="s">
        <v>4034</v>
      </c>
    </row>
    <row r="115" spans="4:10" ht="25" customHeight="1" x14ac:dyDescent="0.2">
      <c r="D115" s="13" t="s">
        <v>114</v>
      </c>
      <c r="E115" s="13" t="s">
        <v>316</v>
      </c>
      <c r="F115" s="13" t="s">
        <v>315</v>
      </c>
      <c r="G115" s="14" t="str">
        <f t="shared" si="1"/>
        <v>01469</v>
      </c>
      <c r="H115" s="14" t="s">
        <v>3934</v>
      </c>
      <c r="I115" s="14" t="s">
        <v>20</v>
      </c>
      <c r="J115" s="14" t="s">
        <v>4035</v>
      </c>
    </row>
    <row r="116" spans="4:10" ht="25" customHeight="1" x14ac:dyDescent="0.2">
      <c r="D116" s="13" t="s">
        <v>114</v>
      </c>
      <c r="E116" s="13" t="s">
        <v>318</v>
      </c>
      <c r="F116" s="13" t="s">
        <v>317</v>
      </c>
      <c r="G116" s="14" t="str">
        <f t="shared" si="1"/>
        <v>01470</v>
      </c>
      <c r="H116" s="14" t="s">
        <v>3934</v>
      </c>
      <c r="I116" s="14" t="s">
        <v>20</v>
      </c>
      <c r="J116" s="14" t="s">
        <v>4036</v>
      </c>
    </row>
    <row r="117" spans="4:10" ht="25" customHeight="1" x14ac:dyDescent="0.2">
      <c r="D117" s="13" t="s">
        <v>114</v>
      </c>
      <c r="E117" s="13" t="s">
        <v>320</v>
      </c>
      <c r="F117" s="13" t="s">
        <v>319</v>
      </c>
      <c r="G117" s="14" t="str">
        <f t="shared" si="1"/>
        <v>01471</v>
      </c>
      <c r="H117" s="14" t="s">
        <v>3934</v>
      </c>
      <c r="I117" s="14" t="s">
        <v>20</v>
      </c>
      <c r="J117" s="14" t="s">
        <v>4037</v>
      </c>
    </row>
    <row r="118" spans="4:10" ht="25" customHeight="1" x14ac:dyDescent="0.2">
      <c r="D118" s="13" t="s">
        <v>114</v>
      </c>
      <c r="E118" s="13" t="s">
        <v>322</v>
      </c>
      <c r="F118" s="13" t="s">
        <v>321</v>
      </c>
      <c r="G118" s="14" t="str">
        <f t="shared" si="1"/>
        <v>01472</v>
      </c>
      <c r="H118" s="14" t="s">
        <v>3934</v>
      </c>
      <c r="I118" s="14" t="s">
        <v>20</v>
      </c>
      <c r="J118" s="14" t="s">
        <v>4038</v>
      </c>
    </row>
    <row r="119" spans="4:10" ht="25" customHeight="1" x14ac:dyDescent="0.2">
      <c r="D119" s="13" t="s">
        <v>114</v>
      </c>
      <c r="E119" s="13" t="s">
        <v>324</v>
      </c>
      <c r="F119" s="13" t="s">
        <v>323</v>
      </c>
      <c r="G119" s="14" t="str">
        <f t="shared" si="1"/>
        <v>01481</v>
      </c>
      <c r="H119" s="14" t="s">
        <v>3934</v>
      </c>
      <c r="I119" s="14" t="s">
        <v>20</v>
      </c>
      <c r="J119" s="14" t="s">
        <v>4039</v>
      </c>
    </row>
    <row r="120" spans="4:10" ht="25" customHeight="1" x14ac:dyDescent="0.2">
      <c r="D120" s="13" t="s">
        <v>114</v>
      </c>
      <c r="E120" s="13" t="s">
        <v>326</v>
      </c>
      <c r="F120" s="13" t="s">
        <v>325</v>
      </c>
      <c r="G120" s="14" t="str">
        <f t="shared" si="1"/>
        <v>01482</v>
      </c>
      <c r="H120" s="14" t="s">
        <v>3934</v>
      </c>
      <c r="I120" s="14" t="s">
        <v>20</v>
      </c>
      <c r="J120" s="14" t="s">
        <v>4040</v>
      </c>
    </row>
    <row r="121" spans="4:10" ht="25" customHeight="1" x14ac:dyDescent="0.2">
      <c r="D121" s="13" t="s">
        <v>114</v>
      </c>
      <c r="E121" s="13" t="s">
        <v>328</v>
      </c>
      <c r="F121" s="13" t="s">
        <v>327</v>
      </c>
      <c r="G121" s="14" t="str">
        <f t="shared" si="1"/>
        <v>01483</v>
      </c>
      <c r="H121" s="14" t="s">
        <v>3934</v>
      </c>
      <c r="I121" s="14" t="s">
        <v>20</v>
      </c>
      <c r="J121" s="14" t="s">
        <v>4041</v>
      </c>
    </row>
    <row r="122" spans="4:10" ht="25" customHeight="1" x14ac:dyDescent="0.2">
      <c r="D122" s="13" t="s">
        <v>114</v>
      </c>
      <c r="E122" s="13" t="s">
        <v>330</v>
      </c>
      <c r="F122" s="13" t="s">
        <v>329</v>
      </c>
      <c r="G122" s="14" t="str">
        <f t="shared" si="1"/>
        <v>01484</v>
      </c>
      <c r="H122" s="14" t="s">
        <v>3934</v>
      </c>
      <c r="I122" s="14" t="s">
        <v>20</v>
      </c>
      <c r="J122" s="14" t="s">
        <v>4042</v>
      </c>
    </row>
    <row r="123" spans="4:10" ht="25" customHeight="1" x14ac:dyDescent="0.2">
      <c r="D123" s="13" t="s">
        <v>114</v>
      </c>
      <c r="E123" s="13" t="s">
        <v>332</v>
      </c>
      <c r="F123" s="13" t="s">
        <v>331</v>
      </c>
      <c r="G123" s="14" t="str">
        <f t="shared" si="1"/>
        <v>01485</v>
      </c>
      <c r="H123" s="14" t="s">
        <v>3934</v>
      </c>
      <c r="I123" s="14" t="s">
        <v>20</v>
      </c>
      <c r="J123" s="14" t="s">
        <v>4043</v>
      </c>
    </row>
    <row r="124" spans="4:10" ht="25" customHeight="1" x14ac:dyDescent="0.2">
      <c r="D124" s="13" t="s">
        <v>114</v>
      </c>
      <c r="E124" s="13" t="s">
        <v>334</v>
      </c>
      <c r="F124" s="13" t="s">
        <v>333</v>
      </c>
      <c r="G124" s="14" t="str">
        <f t="shared" si="1"/>
        <v>01486</v>
      </c>
      <c r="H124" s="14" t="s">
        <v>3934</v>
      </c>
      <c r="I124" s="14" t="s">
        <v>20</v>
      </c>
      <c r="J124" s="14" t="s">
        <v>4044</v>
      </c>
    </row>
    <row r="125" spans="4:10" ht="25" customHeight="1" x14ac:dyDescent="0.2">
      <c r="D125" s="13" t="s">
        <v>114</v>
      </c>
      <c r="E125" s="13" t="s">
        <v>336</v>
      </c>
      <c r="F125" s="13" t="s">
        <v>335</v>
      </c>
      <c r="G125" s="14" t="str">
        <f t="shared" si="1"/>
        <v>01487</v>
      </c>
      <c r="H125" s="14" t="s">
        <v>3934</v>
      </c>
      <c r="I125" s="14" t="s">
        <v>20</v>
      </c>
      <c r="J125" s="14" t="s">
        <v>4045</v>
      </c>
    </row>
    <row r="126" spans="4:10" ht="25" customHeight="1" x14ac:dyDescent="0.2">
      <c r="D126" s="13" t="s">
        <v>114</v>
      </c>
      <c r="E126" s="13" t="s">
        <v>338</v>
      </c>
      <c r="F126" s="13" t="s">
        <v>337</v>
      </c>
      <c r="G126" s="14" t="str">
        <f t="shared" si="1"/>
        <v>01511</v>
      </c>
      <c r="H126" s="14" t="s">
        <v>3934</v>
      </c>
      <c r="I126" s="14" t="s">
        <v>20</v>
      </c>
      <c r="J126" s="14" t="s">
        <v>4046</v>
      </c>
    </row>
    <row r="127" spans="4:10" ht="25" customHeight="1" x14ac:dyDescent="0.2">
      <c r="D127" s="13" t="s">
        <v>114</v>
      </c>
      <c r="E127" s="13" t="s">
        <v>340</v>
      </c>
      <c r="F127" s="13" t="s">
        <v>339</v>
      </c>
      <c r="G127" s="14" t="str">
        <f t="shared" si="1"/>
        <v>01512</v>
      </c>
      <c r="H127" s="14" t="s">
        <v>3934</v>
      </c>
      <c r="I127" s="14" t="s">
        <v>20</v>
      </c>
      <c r="J127" s="14" t="s">
        <v>4047</v>
      </c>
    </row>
    <row r="128" spans="4:10" ht="25" customHeight="1" x14ac:dyDescent="0.2">
      <c r="D128" s="13" t="s">
        <v>114</v>
      </c>
      <c r="E128" s="13" t="s">
        <v>342</v>
      </c>
      <c r="F128" s="13" t="s">
        <v>341</v>
      </c>
      <c r="G128" s="14" t="str">
        <f t="shared" si="1"/>
        <v>01513</v>
      </c>
      <c r="H128" s="14" t="s">
        <v>3934</v>
      </c>
      <c r="I128" s="14" t="s">
        <v>20</v>
      </c>
      <c r="J128" s="14" t="s">
        <v>4048</v>
      </c>
    </row>
    <row r="129" spans="4:10" ht="25" customHeight="1" x14ac:dyDescent="0.2">
      <c r="D129" s="13" t="s">
        <v>114</v>
      </c>
      <c r="E129" s="13" t="s">
        <v>344</v>
      </c>
      <c r="F129" s="13" t="s">
        <v>343</v>
      </c>
      <c r="G129" s="14" t="str">
        <f t="shared" si="1"/>
        <v>01514</v>
      </c>
      <c r="H129" s="14" t="s">
        <v>3934</v>
      </c>
      <c r="I129" s="14" t="s">
        <v>20</v>
      </c>
      <c r="J129" s="14" t="s">
        <v>4049</v>
      </c>
    </row>
    <row r="130" spans="4:10" ht="25" customHeight="1" x14ac:dyDescent="0.2">
      <c r="D130" s="13" t="s">
        <v>114</v>
      </c>
      <c r="E130" s="13" t="s">
        <v>346</v>
      </c>
      <c r="F130" s="13" t="s">
        <v>345</v>
      </c>
      <c r="G130" s="14" t="str">
        <f t="shared" si="1"/>
        <v>01516</v>
      </c>
      <c r="H130" s="14" t="s">
        <v>3934</v>
      </c>
      <c r="I130" s="14" t="s">
        <v>20</v>
      </c>
      <c r="J130" s="14" t="s">
        <v>4050</v>
      </c>
    </row>
    <row r="131" spans="4:10" ht="25" customHeight="1" x14ac:dyDescent="0.2">
      <c r="D131" s="13" t="s">
        <v>114</v>
      </c>
      <c r="E131" s="13" t="s">
        <v>348</v>
      </c>
      <c r="F131" s="13" t="s">
        <v>347</v>
      </c>
      <c r="G131" s="14" t="str">
        <f t="shared" si="1"/>
        <v>01517</v>
      </c>
      <c r="H131" s="14" t="s">
        <v>3934</v>
      </c>
      <c r="I131" s="14" t="s">
        <v>20</v>
      </c>
      <c r="J131" s="14" t="s">
        <v>4051</v>
      </c>
    </row>
    <row r="132" spans="4:10" ht="25" customHeight="1" x14ac:dyDescent="0.2">
      <c r="D132" s="13" t="s">
        <v>114</v>
      </c>
      <c r="E132" s="13" t="s">
        <v>350</v>
      </c>
      <c r="F132" s="13" t="s">
        <v>349</v>
      </c>
      <c r="G132" s="14" t="str">
        <f t="shared" si="1"/>
        <v>01518</v>
      </c>
      <c r="H132" s="14" t="s">
        <v>3934</v>
      </c>
      <c r="I132" s="14" t="s">
        <v>20</v>
      </c>
      <c r="J132" s="14" t="s">
        <v>4052</v>
      </c>
    </row>
    <row r="133" spans="4:10" ht="25" customHeight="1" x14ac:dyDescent="0.2">
      <c r="D133" s="13" t="s">
        <v>114</v>
      </c>
      <c r="E133" s="13" t="s">
        <v>352</v>
      </c>
      <c r="F133" s="13" t="s">
        <v>351</v>
      </c>
      <c r="G133" s="14" t="str">
        <f t="shared" ref="G133:G196" si="2">LEFT(F133,5)</f>
        <v>01519</v>
      </c>
      <c r="H133" s="14" t="s">
        <v>3934</v>
      </c>
      <c r="I133" s="14" t="s">
        <v>20</v>
      </c>
      <c r="J133" s="14" t="s">
        <v>4053</v>
      </c>
    </row>
    <row r="134" spans="4:10" ht="25" customHeight="1" x14ac:dyDescent="0.2">
      <c r="D134" s="13" t="s">
        <v>114</v>
      </c>
      <c r="E134" s="13" t="s">
        <v>354</v>
      </c>
      <c r="F134" s="13" t="s">
        <v>353</v>
      </c>
      <c r="G134" s="14" t="str">
        <f t="shared" si="2"/>
        <v>01520</v>
      </c>
      <c r="H134" s="14" t="s">
        <v>3934</v>
      </c>
      <c r="I134" s="14" t="s">
        <v>20</v>
      </c>
      <c r="J134" s="14" t="s">
        <v>4054</v>
      </c>
    </row>
    <row r="135" spans="4:10" ht="25" customHeight="1" x14ac:dyDescent="0.2">
      <c r="D135" s="13" t="s">
        <v>114</v>
      </c>
      <c r="E135" s="13" t="s">
        <v>356</v>
      </c>
      <c r="F135" s="13" t="s">
        <v>355</v>
      </c>
      <c r="G135" s="14" t="str">
        <f t="shared" si="2"/>
        <v>01543</v>
      </c>
      <c r="H135" s="14" t="s">
        <v>3934</v>
      </c>
      <c r="I135" s="14" t="s">
        <v>20</v>
      </c>
      <c r="J135" s="14" t="s">
        <v>4055</v>
      </c>
    </row>
    <row r="136" spans="4:10" ht="25" customHeight="1" x14ac:dyDescent="0.2">
      <c r="D136" s="13" t="s">
        <v>114</v>
      </c>
      <c r="E136" s="13" t="s">
        <v>358</v>
      </c>
      <c r="F136" s="13" t="s">
        <v>357</v>
      </c>
      <c r="G136" s="14" t="str">
        <f t="shared" si="2"/>
        <v>01544</v>
      </c>
      <c r="H136" s="14" t="s">
        <v>3934</v>
      </c>
      <c r="I136" s="14" t="s">
        <v>20</v>
      </c>
      <c r="J136" s="14" t="s">
        <v>4056</v>
      </c>
    </row>
    <row r="137" spans="4:10" ht="25" customHeight="1" x14ac:dyDescent="0.2">
      <c r="D137" s="13" t="s">
        <v>114</v>
      </c>
      <c r="E137" s="13" t="s">
        <v>360</v>
      </c>
      <c r="F137" s="13" t="s">
        <v>359</v>
      </c>
      <c r="G137" s="14" t="str">
        <f t="shared" si="2"/>
        <v>01545</v>
      </c>
      <c r="H137" s="14" t="s">
        <v>3934</v>
      </c>
      <c r="I137" s="14" t="s">
        <v>20</v>
      </c>
      <c r="J137" s="14" t="s">
        <v>4057</v>
      </c>
    </row>
    <row r="138" spans="4:10" ht="25" customHeight="1" x14ac:dyDescent="0.2">
      <c r="D138" s="13" t="s">
        <v>114</v>
      </c>
      <c r="E138" s="13" t="s">
        <v>362</v>
      </c>
      <c r="F138" s="13" t="s">
        <v>361</v>
      </c>
      <c r="G138" s="14" t="str">
        <f t="shared" si="2"/>
        <v>01546</v>
      </c>
      <c r="H138" s="14" t="s">
        <v>3934</v>
      </c>
      <c r="I138" s="14" t="s">
        <v>20</v>
      </c>
      <c r="J138" s="14" t="s">
        <v>4058</v>
      </c>
    </row>
    <row r="139" spans="4:10" ht="25" customHeight="1" x14ac:dyDescent="0.2">
      <c r="D139" s="13" t="s">
        <v>114</v>
      </c>
      <c r="E139" s="13" t="s">
        <v>364</v>
      </c>
      <c r="F139" s="13" t="s">
        <v>363</v>
      </c>
      <c r="G139" s="14" t="str">
        <f t="shared" si="2"/>
        <v>01547</v>
      </c>
      <c r="H139" s="14" t="s">
        <v>3934</v>
      </c>
      <c r="I139" s="14" t="s">
        <v>20</v>
      </c>
      <c r="J139" s="14" t="s">
        <v>4059</v>
      </c>
    </row>
    <row r="140" spans="4:10" ht="25" customHeight="1" x14ac:dyDescent="0.2">
      <c r="D140" s="13" t="s">
        <v>114</v>
      </c>
      <c r="E140" s="13" t="s">
        <v>366</v>
      </c>
      <c r="F140" s="13" t="s">
        <v>365</v>
      </c>
      <c r="G140" s="14" t="str">
        <f t="shared" si="2"/>
        <v>01549</v>
      </c>
      <c r="H140" s="14" t="s">
        <v>3934</v>
      </c>
      <c r="I140" s="14" t="s">
        <v>20</v>
      </c>
      <c r="J140" s="14" t="s">
        <v>4060</v>
      </c>
    </row>
    <row r="141" spans="4:10" ht="25" customHeight="1" x14ac:dyDescent="0.2">
      <c r="D141" s="13" t="s">
        <v>114</v>
      </c>
      <c r="E141" s="13" t="s">
        <v>368</v>
      </c>
      <c r="F141" s="13" t="s">
        <v>367</v>
      </c>
      <c r="G141" s="14" t="str">
        <f t="shared" si="2"/>
        <v>01550</v>
      </c>
      <c r="H141" s="14" t="s">
        <v>3934</v>
      </c>
      <c r="I141" s="14" t="s">
        <v>20</v>
      </c>
      <c r="J141" s="14" t="s">
        <v>4061</v>
      </c>
    </row>
    <row r="142" spans="4:10" ht="25" customHeight="1" x14ac:dyDescent="0.2">
      <c r="D142" s="13" t="s">
        <v>114</v>
      </c>
      <c r="E142" s="13" t="s">
        <v>370</v>
      </c>
      <c r="F142" s="13" t="s">
        <v>369</v>
      </c>
      <c r="G142" s="14" t="str">
        <f t="shared" si="2"/>
        <v>01552</v>
      </c>
      <c r="H142" s="14" t="s">
        <v>3934</v>
      </c>
      <c r="I142" s="14" t="s">
        <v>20</v>
      </c>
      <c r="J142" s="14" t="s">
        <v>4062</v>
      </c>
    </row>
    <row r="143" spans="4:10" ht="25" customHeight="1" x14ac:dyDescent="0.2">
      <c r="D143" s="13" t="s">
        <v>114</v>
      </c>
      <c r="E143" s="13" t="s">
        <v>372</v>
      </c>
      <c r="F143" s="13" t="s">
        <v>371</v>
      </c>
      <c r="G143" s="14" t="str">
        <f t="shared" si="2"/>
        <v>01555</v>
      </c>
      <c r="H143" s="14" t="s">
        <v>3934</v>
      </c>
      <c r="I143" s="14" t="s">
        <v>20</v>
      </c>
      <c r="J143" s="14" t="s">
        <v>4063</v>
      </c>
    </row>
    <row r="144" spans="4:10" ht="25" customHeight="1" x14ac:dyDescent="0.2">
      <c r="D144" s="13" t="s">
        <v>114</v>
      </c>
      <c r="E144" s="13" t="s">
        <v>374</v>
      </c>
      <c r="F144" s="13" t="s">
        <v>373</v>
      </c>
      <c r="G144" s="14" t="str">
        <f t="shared" si="2"/>
        <v>01559</v>
      </c>
      <c r="H144" s="14" t="s">
        <v>3934</v>
      </c>
      <c r="I144" s="14" t="s">
        <v>20</v>
      </c>
      <c r="J144" s="14" t="s">
        <v>4064</v>
      </c>
    </row>
    <row r="145" spans="4:10" ht="25" customHeight="1" x14ac:dyDescent="0.2">
      <c r="D145" s="13" t="s">
        <v>114</v>
      </c>
      <c r="E145" s="13" t="s">
        <v>376</v>
      </c>
      <c r="F145" s="13" t="s">
        <v>375</v>
      </c>
      <c r="G145" s="14" t="str">
        <f t="shared" si="2"/>
        <v>01560</v>
      </c>
      <c r="H145" s="14" t="s">
        <v>3934</v>
      </c>
      <c r="I145" s="14" t="s">
        <v>20</v>
      </c>
      <c r="J145" s="14" t="s">
        <v>4065</v>
      </c>
    </row>
    <row r="146" spans="4:10" ht="25" customHeight="1" x14ac:dyDescent="0.2">
      <c r="D146" s="13" t="s">
        <v>114</v>
      </c>
      <c r="E146" s="13" t="s">
        <v>378</v>
      </c>
      <c r="F146" s="13" t="s">
        <v>377</v>
      </c>
      <c r="G146" s="14" t="str">
        <f t="shared" si="2"/>
        <v>01561</v>
      </c>
      <c r="H146" s="14" t="s">
        <v>3934</v>
      </c>
      <c r="I146" s="14" t="s">
        <v>20</v>
      </c>
      <c r="J146" s="14" t="s">
        <v>4066</v>
      </c>
    </row>
    <row r="147" spans="4:10" ht="25" customHeight="1" x14ac:dyDescent="0.2">
      <c r="D147" s="13" t="s">
        <v>114</v>
      </c>
      <c r="E147" s="13" t="s">
        <v>380</v>
      </c>
      <c r="F147" s="13" t="s">
        <v>379</v>
      </c>
      <c r="G147" s="14" t="str">
        <f t="shared" si="2"/>
        <v>01562</v>
      </c>
      <c r="H147" s="14" t="s">
        <v>3934</v>
      </c>
      <c r="I147" s="14" t="s">
        <v>20</v>
      </c>
      <c r="J147" s="14" t="s">
        <v>4067</v>
      </c>
    </row>
    <row r="148" spans="4:10" ht="25" customHeight="1" x14ac:dyDescent="0.2">
      <c r="D148" s="13" t="s">
        <v>114</v>
      </c>
      <c r="E148" s="13" t="s">
        <v>382</v>
      </c>
      <c r="F148" s="13" t="s">
        <v>381</v>
      </c>
      <c r="G148" s="14" t="str">
        <f t="shared" si="2"/>
        <v>01563</v>
      </c>
      <c r="H148" s="14" t="s">
        <v>3934</v>
      </c>
      <c r="I148" s="14" t="s">
        <v>20</v>
      </c>
      <c r="J148" s="14" t="s">
        <v>4068</v>
      </c>
    </row>
    <row r="149" spans="4:10" ht="25" customHeight="1" x14ac:dyDescent="0.2">
      <c r="D149" s="13" t="s">
        <v>114</v>
      </c>
      <c r="E149" s="13" t="s">
        <v>384</v>
      </c>
      <c r="F149" s="13" t="s">
        <v>383</v>
      </c>
      <c r="G149" s="14" t="str">
        <f t="shared" si="2"/>
        <v>01564</v>
      </c>
      <c r="H149" s="14" t="s">
        <v>3934</v>
      </c>
      <c r="I149" s="14" t="s">
        <v>20</v>
      </c>
      <c r="J149" s="14" t="s">
        <v>4069</v>
      </c>
    </row>
    <row r="150" spans="4:10" ht="25" customHeight="1" x14ac:dyDescent="0.2">
      <c r="D150" s="13" t="s">
        <v>114</v>
      </c>
      <c r="E150" s="13" t="s">
        <v>386</v>
      </c>
      <c r="F150" s="13" t="s">
        <v>385</v>
      </c>
      <c r="G150" s="14" t="str">
        <f t="shared" si="2"/>
        <v>01571</v>
      </c>
      <c r="H150" s="14" t="s">
        <v>3934</v>
      </c>
      <c r="I150" s="14" t="s">
        <v>20</v>
      </c>
      <c r="J150" s="14" t="s">
        <v>4070</v>
      </c>
    </row>
    <row r="151" spans="4:10" ht="25" customHeight="1" x14ac:dyDescent="0.2">
      <c r="D151" s="13" t="s">
        <v>114</v>
      </c>
      <c r="E151" s="13" t="s">
        <v>388</v>
      </c>
      <c r="F151" s="13" t="s">
        <v>387</v>
      </c>
      <c r="G151" s="14" t="str">
        <f t="shared" si="2"/>
        <v>01575</v>
      </c>
      <c r="H151" s="14" t="s">
        <v>3934</v>
      </c>
      <c r="I151" s="14" t="s">
        <v>20</v>
      </c>
      <c r="J151" s="14" t="s">
        <v>4071</v>
      </c>
    </row>
    <row r="152" spans="4:10" ht="25" customHeight="1" x14ac:dyDescent="0.2">
      <c r="D152" s="13" t="s">
        <v>114</v>
      </c>
      <c r="E152" s="13" t="s">
        <v>390</v>
      </c>
      <c r="F152" s="13" t="s">
        <v>389</v>
      </c>
      <c r="G152" s="14" t="str">
        <f t="shared" si="2"/>
        <v>01578</v>
      </c>
      <c r="H152" s="14" t="s">
        <v>3934</v>
      </c>
      <c r="I152" s="14" t="s">
        <v>20</v>
      </c>
      <c r="J152" s="14" t="s">
        <v>4072</v>
      </c>
    </row>
    <row r="153" spans="4:10" ht="25" customHeight="1" x14ac:dyDescent="0.2">
      <c r="D153" s="13" t="s">
        <v>114</v>
      </c>
      <c r="E153" s="13" t="s">
        <v>392</v>
      </c>
      <c r="F153" s="13" t="s">
        <v>391</v>
      </c>
      <c r="G153" s="14" t="str">
        <f t="shared" si="2"/>
        <v>01581</v>
      </c>
      <c r="H153" s="14" t="s">
        <v>3934</v>
      </c>
      <c r="I153" s="14" t="s">
        <v>20</v>
      </c>
      <c r="J153" s="14" t="s">
        <v>4073</v>
      </c>
    </row>
    <row r="154" spans="4:10" ht="25" customHeight="1" x14ac:dyDescent="0.2">
      <c r="D154" s="13" t="s">
        <v>114</v>
      </c>
      <c r="E154" s="13" t="s">
        <v>394</v>
      </c>
      <c r="F154" s="13" t="s">
        <v>393</v>
      </c>
      <c r="G154" s="14" t="str">
        <f t="shared" si="2"/>
        <v>01584</v>
      </c>
      <c r="H154" s="14" t="s">
        <v>3934</v>
      </c>
      <c r="I154" s="14" t="s">
        <v>20</v>
      </c>
      <c r="J154" s="14" t="s">
        <v>4074</v>
      </c>
    </row>
    <row r="155" spans="4:10" ht="25" customHeight="1" x14ac:dyDescent="0.2">
      <c r="D155" s="13" t="s">
        <v>114</v>
      </c>
      <c r="E155" s="13" t="s">
        <v>396</v>
      </c>
      <c r="F155" s="13" t="s">
        <v>395</v>
      </c>
      <c r="G155" s="14" t="str">
        <f t="shared" si="2"/>
        <v>01585</v>
      </c>
      <c r="H155" s="14" t="s">
        <v>3934</v>
      </c>
      <c r="I155" s="14" t="s">
        <v>20</v>
      </c>
      <c r="J155" s="14" t="s">
        <v>4075</v>
      </c>
    </row>
    <row r="156" spans="4:10" ht="25" customHeight="1" x14ac:dyDescent="0.2">
      <c r="D156" s="13" t="s">
        <v>114</v>
      </c>
      <c r="E156" s="13" t="s">
        <v>398</v>
      </c>
      <c r="F156" s="13" t="s">
        <v>397</v>
      </c>
      <c r="G156" s="14" t="str">
        <f t="shared" si="2"/>
        <v>01586</v>
      </c>
      <c r="H156" s="14" t="s">
        <v>3934</v>
      </c>
      <c r="I156" s="14" t="s">
        <v>20</v>
      </c>
      <c r="J156" s="14" t="s">
        <v>4076</v>
      </c>
    </row>
    <row r="157" spans="4:10" ht="25" customHeight="1" x14ac:dyDescent="0.2">
      <c r="D157" s="13" t="s">
        <v>114</v>
      </c>
      <c r="E157" s="13" t="s">
        <v>400</v>
      </c>
      <c r="F157" s="13" t="s">
        <v>399</v>
      </c>
      <c r="G157" s="14" t="str">
        <f t="shared" si="2"/>
        <v>01601</v>
      </c>
      <c r="H157" s="14" t="s">
        <v>3934</v>
      </c>
      <c r="I157" s="14" t="s">
        <v>20</v>
      </c>
      <c r="J157" s="14" t="s">
        <v>4077</v>
      </c>
    </row>
    <row r="158" spans="4:10" ht="25" customHeight="1" x14ac:dyDescent="0.2">
      <c r="D158" s="13" t="s">
        <v>114</v>
      </c>
      <c r="E158" s="13" t="s">
        <v>402</v>
      </c>
      <c r="F158" s="13" t="s">
        <v>401</v>
      </c>
      <c r="G158" s="14" t="str">
        <f t="shared" si="2"/>
        <v>01602</v>
      </c>
      <c r="H158" s="14" t="s">
        <v>3934</v>
      </c>
      <c r="I158" s="14" t="s">
        <v>20</v>
      </c>
      <c r="J158" s="14" t="s">
        <v>4078</v>
      </c>
    </row>
    <row r="159" spans="4:10" ht="25" customHeight="1" x14ac:dyDescent="0.2">
      <c r="D159" s="13" t="s">
        <v>114</v>
      </c>
      <c r="E159" s="13" t="s">
        <v>404</v>
      </c>
      <c r="F159" s="13" t="s">
        <v>403</v>
      </c>
      <c r="G159" s="14" t="str">
        <f t="shared" si="2"/>
        <v>01604</v>
      </c>
      <c r="H159" s="14" t="s">
        <v>3934</v>
      </c>
      <c r="I159" s="14" t="s">
        <v>20</v>
      </c>
      <c r="J159" s="14" t="s">
        <v>4079</v>
      </c>
    </row>
    <row r="160" spans="4:10" ht="25" customHeight="1" x14ac:dyDescent="0.2">
      <c r="D160" s="13" t="s">
        <v>114</v>
      </c>
      <c r="E160" s="13" t="s">
        <v>406</v>
      </c>
      <c r="F160" s="13" t="s">
        <v>405</v>
      </c>
      <c r="G160" s="14" t="str">
        <f t="shared" si="2"/>
        <v>01607</v>
      </c>
      <c r="H160" s="14" t="s">
        <v>3934</v>
      </c>
      <c r="I160" s="14" t="s">
        <v>20</v>
      </c>
      <c r="J160" s="14" t="s">
        <v>4080</v>
      </c>
    </row>
    <row r="161" spans="4:10" ht="25" customHeight="1" x14ac:dyDescent="0.2">
      <c r="D161" s="13" t="s">
        <v>114</v>
      </c>
      <c r="E161" s="13" t="s">
        <v>408</v>
      </c>
      <c r="F161" s="13" t="s">
        <v>407</v>
      </c>
      <c r="G161" s="14" t="str">
        <f t="shared" si="2"/>
        <v>01608</v>
      </c>
      <c r="H161" s="14" t="s">
        <v>3934</v>
      </c>
      <c r="I161" s="14" t="s">
        <v>20</v>
      </c>
      <c r="J161" s="14" t="s">
        <v>4081</v>
      </c>
    </row>
    <row r="162" spans="4:10" ht="25" customHeight="1" x14ac:dyDescent="0.2">
      <c r="D162" s="13" t="s">
        <v>114</v>
      </c>
      <c r="E162" s="13" t="s">
        <v>410</v>
      </c>
      <c r="F162" s="13" t="s">
        <v>409</v>
      </c>
      <c r="G162" s="14" t="str">
        <f t="shared" si="2"/>
        <v>01609</v>
      </c>
      <c r="H162" s="14" t="s">
        <v>3934</v>
      </c>
      <c r="I162" s="14" t="s">
        <v>20</v>
      </c>
      <c r="J162" s="14" t="s">
        <v>4082</v>
      </c>
    </row>
    <row r="163" spans="4:10" ht="25" customHeight="1" x14ac:dyDescent="0.2">
      <c r="D163" s="13" t="s">
        <v>114</v>
      </c>
      <c r="E163" s="13" t="s">
        <v>412</v>
      </c>
      <c r="F163" s="13" t="s">
        <v>411</v>
      </c>
      <c r="G163" s="14" t="str">
        <f t="shared" si="2"/>
        <v>01610</v>
      </c>
      <c r="H163" s="14" t="s">
        <v>3934</v>
      </c>
      <c r="I163" s="14" t="s">
        <v>20</v>
      </c>
      <c r="J163" s="14" t="s">
        <v>4083</v>
      </c>
    </row>
    <row r="164" spans="4:10" ht="25" customHeight="1" x14ac:dyDescent="0.2">
      <c r="D164" s="13" t="s">
        <v>114</v>
      </c>
      <c r="E164" s="13" t="s">
        <v>414</v>
      </c>
      <c r="F164" s="13" t="s">
        <v>413</v>
      </c>
      <c r="G164" s="14" t="str">
        <f t="shared" si="2"/>
        <v>01631</v>
      </c>
      <c r="H164" s="14" t="s">
        <v>3934</v>
      </c>
      <c r="I164" s="14" t="s">
        <v>20</v>
      </c>
      <c r="J164" s="14" t="s">
        <v>4084</v>
      </c>
    </row>
    <row r="165" spans="4:10" ht="25" customHeight="1" x14ac:dyDescent="0.2">
      <c r="D165" s="13" t="s">
        <v>114</v>
      </c>
      <c r="E165" s="13" t="s">
        <v>416</v>
      </c>
      <c r="F165" s="13" t="s">
        <v>415</v>
      </c>
      <c r="G165" s="14" t="str">
        <f t="shared" si="2"/>
        <v>01632</v>
      </c>
      <c r="H165" s="14" t="s">
        <v>3934</v>
      </c>
      <c r="I165" s="14" t="s">
        <v>20</v>
      </c>
      <c r="J165" s="14" t="s">
        <v>4085</v>
      </c>
    </row>
    <row r="166" spans="4:10" ht="25" customHeight="1" x14ac:dyDescent="0.2">
      <c r="D166" s="13" t="s">
        <v>114</v>
      </c>
      <c r="E166" s="13" t="s">
        <v>418</v>
      </c>
      <c r="F166" s="13" t="s">
        <v>417</v>
      </c>
      <c r="G166" s="14" t="str">
        <f t="shared" si="2"/>
        <v>01633</v>
      </c>
      <c r="H166" s="14" t="s">
        <v>3934</v>
      </c>
      <c r="I166" s="14" t="s">
        <v>20</v>
      </c>
      <c r="J166" s="14" t="s">
        <v>4086</v>
      </c>
    </row>
    <row r="167" spans="4:10" ht="25" customHeight="1" x14ac:dyDescent="0.2">
      <c r="D167" s="13" t="s">
        <v>114</v>
      </c>
      <c r="E167" s="13" t="s">
        <v>420</v>
      </c>
      <c r="F167" s="13" t="s">
        <v>419</v>
      </c>
      <c r="G167" s="14" t="str">
        <f t="shared" si="2"/>
        <v>01634</v>
      </c>
      <c r="H167" s="14" t="s">
        <v>3934</v>
      </c>
      <c r="I167" s="14" t="s">
        <v>20</v>
      </c>
      <c r="J167" s="14" t="s">
        <v>4087</v>
      </c>
    </row>
    <row r="168" spans="4:10" ht="25" customHeight="1" x14ac:dyDescent="0.2">
      <c r="D168" s="13" t="s">
        <v>114</v>
      </c>
      <c r="E168" s="13" t="s">
        <v>422</v>
      </c>
      <c r="F168" s="13" t="s">
        <v>421</v>
      </c>
      <c r="G168" s="14" t="str">
        <f t="shared" si="2"/>
        <v>01635</v>
      </c>
      <c r="H168" s="14" t="s">
        <v>3934</v>
      </c>
      <c r="I168" s="14" t="s">
        <v>20</v>
      </c>
      <c r="J168" s="14" t="s">
        <v>4088</v>
      </c>
    </row>
    <row r="169" spans="4:10" ht="25" customHeight="1" x14ac:dyDescent="0.2">
      <c r="D169" s="13" t="s">
        <v>114</v>
      </c>
      <c r="E169" s="13" t="s">
        <v>424</v>
      </c>
      <c r="F169" s="13" t="s">
        <v>423</v>
      </c>
      <c r="G169" s="14" t="str">
        <f t="shared" si="2"/>
        <v>01636</v>
      </c>
      <c r="H169" s="14" t="s">
        <v>3934</v>
      </c>
      <c r="I169" s="14" t="s">
        <v>20</v>
      </c>
      <c r="J169" s="14" t="s">
        <v>4089</v>
      </c>
    </row>
    <row r="170" spans="4:10" ht="25" customHeight="1" x14ac:dyDescent="0.2">
      <c r="D170" s="13" t="s">
        <v>114</v>
      </c>
      <c r="E170" s="13" t="s">
        <v>426</v>
      </c>
      <c r="F170" s="13" t="s">
        <v>425</v>
      </c>
      <c r="G170" s="14" t="str">
        <f t="shared" si="2"/>
        <v>01637</v>
      </c>
      <c r="H170" s="14" t="s">
        <v>3934</v>
      </c>
      <c r="I170" s="14" t="s">
        <v>20</v>
      </c>
      <c r="J170" s="14" t="s">
        <v>4090</v>
      </c>
    </row>
    <row r="171" spans="4:10" ht="25" customHeight="1" x14ac:dyDescent="0.2">
      <c r="D171" s="13" t="s">
        <v>114</v>
      </c>
      <c r="E171" s="13" t="s">
        <v>428</v>
      </c>
      <c r="F171" s="13" t="s">
        <v>427</v>
      </c>
      <c r="G171" s="14" t="str">
        <f t="shared" si="2"/>
        <v>01638</v>
      </c>
      <c r="H171" s="14" t="s">
        <v>3934</v>
      </c>
      <c r="I171" s="14" t="s">
        <v>20</v>
      </c>
      <c r="J171" s="14" t="s">
        <v>4091</v>
      </c>
    </row>
    <row r="172" spans="4:10" ht="25" customHeight="1" x14ac:dyDescent="0.2">
      <c r="D172" s="13" t="s">
        <v>114</v>
      </c>
      <c r="E172" s="13" t="s">
        <v>430</v>
      </c>
      <c r="F172" s="13" t="s">
        <v>429</v>
      </c>
      <c r="G172" s="14" t="str">
        <f t="shared" si="2"/>
        <v>01639</v>
      </c>
      <c r="H172" s="14" t="s">
        <v>3934</v>
      </c>
      <c r="I172" s="14" t="s">
        <v>20</v>
      </c>
      <c r="J172" s="14" t="s">
        <v>4092</v>
      </c>
    </row>
    <row r="173" spans="4:10" ht="25" customHeight="1" x14ac:dyDescent="0.2">
      <c r="D173" s="13" t="s">
        <v>114</v>
      </c>
      <c r="E173" s="13" t="s">
        <v>432</v>
      </c>
      <c r="F173" s="13" t="s">
        <v>431</v>
      </c>
      <c r="G173" s="14" t="str">
        <f t="shared" si="2"/>
        <v>01641</v>
      </c>
      <c r="H173" s="14" t="s">
        <v>3934</v>
      </c>
      <c r="I173" s="14" t="s">
        <v>20</v>
      </c>
      <c r="J173" s="14" t="s">
        <v>4093</v>
      </c>
    </row>
    <row r="174" spans="4:10" ht="25" customHeight="1" x14ac:dyDescent="0.2">
      <c r="D174" s="13" t="s">
        <v>114</v>
      </c>
      <c r="E174" s="13" t="s">
        <v>434</v>
      </c>
      <c r="F174" s="13" t="s">
        <v>433</v>
      </c>
      <c r="G174" s="14" t="str">
        <f t="shared" si="2"/>
        <v>01642</v>
      </c>
      <c r="H174" s="14" t="s">
        <v>3934</v>
      </c>
      <c r="I174" s="14" t="s">
        <v>20</v>
      </c>
      <c r="J174" s="14" t="s">
        <v>4094</v>
      </c>
    </row>
    <row r="175" spans="4:10" ht="25" customHeight="1" x14ac:dyDescent="0.2">
      <c r="D175" s="13" t="s">
        <v>114</v>
      </c>
      <c r="E175" s="13" t="s">
        <v>436</v>
      </c>
      <c r="F175" s="13" t="s">
        <v>435</v>
      </c>
      <c r="G175" s="14" t="str">
        <f t="shared" si="2"/>
        <v>01643</v>
      </c>
      <c r="H175" s="14" t="s">
        <v>3934</v>
      </c>
      <c r="I175" s="14" t="s">
        <v>20</v>
      </c>
      <c r="J175" s="14" t="s">
        <v>4095</v>
      </c>
    </row>
    <row r="176" spans="4:10" ht="25" customHeight="1" x14ac:dyDescent="0.2">
      <c r="D176" s="13" t="s">
        <v>114</v>
      </c>
      <c r="E176" s="13" t="s">
        <v>438</v>
      </c>
      <c r="F176" s="13" t="s">
        <v>437</v>
      </c>
      <c r="G176" s="14" t="str">
        <f t="shared" si="2"/>
        <v>01644</v>
      </c>
      <c r="H176" s="14" t="s">
        <v>3934</v>
      </c>
      <c r="I176" s="14" t="s">
        <v>20</v>
      </c>
      <c r="J176" s="14" t="s">
        <v>4096</v>
      </c>
    </row>
    <row r="177" spans="4:10" ht="25" customHeight="1" x14ac:dyDescent="0.2">
      <c r="D177" s="13" t="s">
        <v>114</v>
      </c>
      <c r="E177" s="13" t="s">
        <v>440</v>
      </c>
      <c r="F177" s="13" t="s">
        <v>439</v>
      </c>
      <c r="G177" s="14" t="str">
        <f t="shared" si="2"/>
        <v>01645</v>
      </c>
      <c r="H177" s="14" t="s">
        <v>3934</v>
      </c>
      <c r="I177" s="14" t="s">
        <v>20</v>
      </c>
      <c r="J177" s="14" t="s">
        <v>4097</v>
      </c>
    </row>
    <row r="178" spans="4:10" ht="25" customHeight="1" x14ac:dyDescent="0.2">
      <c r="D178" s="13" t="s">
        <v>114</v>
      </c>
      <c r="E178" s="13" t="s">
        <v>442</v>
      </c>
      <c r="F178" s="13" t="s">
        <v>441</v>
      </c>
      <c r="G178" s="14" t="str">
        <f t="shared" si="2"/>
        <v>01646</v>
      </c>
      <c r="H178" s="14" t="s">
        <v>3934</v>
      </c>
      <c r="I178" s="14" t="s">
        <v>20</v>
      </c>
      <c r="J178" s="14" t="s">
        <v>4098</v>
      </c>
    </row>
    <row r="179" spans="4:10" ht="25" customHeight="1" x14ac:dyDescent="0.2">
      <c r="D179" s="13" t="s">
        <v>114</v>
      </c>
      <c r="E179" s="13" t="s">
        <v>444</v>
      </c>
      <c r="F179" s="13" t="s">
        <v>443</v>
      </c>
      <c r="G179" s="14" t="str">
        <f t="shared" si="2"/>
        <v>01647</v>
      </c>
      <c r="H179" s="14" t="s">
        <v>3934</v>
      </c>
      <c r="I179" s="14" t="s">
        <v>20</v>
      </c>
      <c r="J179" s="14" t="s">
        <v>4099</v>
      </c>
    </row>
    <row r="180" spans="4:10" ht="25" customHeight="1" x14ac:dyDescent="0.2">
      <c r="D180" s="13" t="s">
        <v>114</v>
      </c>
      <c r="E180" s="13" t="s">
        <v>446</v>
      </c>
      <c r="F180" s="13" t="s">
        <v>445</v>
      </c>
      <c r="G180" s="14" t="str">
        <f t="shared" si="2"/>
        <v>01648</v>
      </c>
      <c r="H180" s="14" t="s">
        <v>3934</v>
      </c>
      <c r="I180" s="14" t="s">
        <v>20</v>
      </c>
      <c r="J180" s="14" t="s">
        <v>4100</v>
      </c>
    </row>
    <row r="181" spans="4:10" ht="25" customHeight="1" x14ac:dyDescent="0.2">
      <c r="D181" s="13" t="s">
        <v>114</v>
      </c>
      <c r="E181" s="13" t="s">
        <v>448</v>
      </c>
      <c r="F181" s="13" t="s">
        <v>447</v>
      </c>
      <c r="G181" s="14" t="str">
        <f t="shared" si="2"/>
        <v>01649</v>
      </c>
      <c r="H181" s="14" t="s">
        <v>3934</v>
      </c>
      <c r="I181" s="14" t="s">
        <v>20</v>
      </c>
      <c r="J181" s="14" t="s">
        <v>4101</v>
      </c>
    </row>
    <row r="182" spans="4:10" ht="25" customHeight="1" x14ac:dyDescent="0.2">
      <c r="D182" s="13" t="s">
        <v>114</v>
      </c>
      <c r="E182" s="13" t="s">
        <v>450</v>
      </c>
      <c r="F182" s="13" t="s">
        <v>449</v>
      </c>
      <c r="G182" s="14" t="str">
        <f t="shared" si="2"/>
        <v>01661</v>
      </c>
      <c r="H182" s="14" t="s">
        <v>3934</v>
      </c>
      <c r="I182" s="14" t="s">
        <v>20</v>
      </c>
      <c r="J182" s="14" t="s">
        <v>3940</v>
      </c>
    </row>
    <row r="183" spans="4:10" ht="25" customHeight="1" x14ac:dyDescent="0.2">
      <c r="D183" s="13" t="s">
        <v>114</v>
      </c>
      <c r="E183" s="13" t="s">
        <v>452</v>
      </c>
      <c r="F183" s="13" t="s">
        <v>451</v>
      </c>
      <c r="G183" s="14" t="str">
        <f t="shared" si="2"/>
        <v>01662</v>
      </c>
      <c r="H183" s="14" t="s">
        <v>3934</v>
      </c>
      <c r="I183" s="14" t="s">
        <v>20</v>
      </c>
      <c r="J183" s="14" t="s">
        <v>4102</v>
      </c>
    </row>
    <row r="184" spans="4:10" ht="25" customHeight="1" x14ac:dyDescent="0.2">
      <c r="D184" s="13" t="s">
        <v>114</v>
      </c>
      <c r="E184" s="13" t="s">
        <v>454</v>
      </c>
      <c r="F184" s="13" t="s">
        <v>453</v>
      </c>
      <c r="G184" s="14" t="str">
        <f t="shared" si="2"/>
        <v>01663</v>
      </c>
      <c r="H184" s="14" t="s">
        <v>3934</v>
      </c>
      <c r="I184" s="14" t="s">
        <v>20</v>
      </c>
      <c r="J184" s="14" t="s">
        <v>4103</v>
      </c>
    </row>
    <row r="185" spans="4:10" ht="25" customHeight="1" x14ac:dyDescent="0.2">
      <c r="D185" s="13" t="s">
        <v>114</v>
      </c>
      <c r="E185" s="13" t="s">
        <v>456</v>
      </c>
      <c r="F185" s="13" t="s">
        <v>455</v>
      </c>
      <c r="G185" s="14" t="str">
        <f t="shared" si="2"/>
        <v>01664</v>
      </c>
      <c r="H185" s="14" t="s">
        <v>3934</v>
      </c>
      <c r="I185" s="14" t="s">
        <v>20</v>
      </c>
      <c r="J185" s="14" t="s">
        <v>4104</v>
      </c>
    </row>
    <row r="186" spans="4:10" ht="25" customHeight="1" x14ac:dyDescent="0.2">
      <c r="D186" s="13" t="s">
        <v>114</v>
      </c>
      <c r="E186" s="13" t="s">
        <v>458</v>
      </c>
      <c r="F186" s="13" t="s">
        <v>457</v>
      </c>
      <c r="G186" s="14" t="str">
        <f t="shared" si="2"/>
        <v>01665</v>
      </c>
      <c r="H186" s="14" t="s">
        <v>3934</v>
      </c>
      <c r="I186" s="14" t="s">
        <v>20</v>
      </c>
      <c r="J186" s="14" t="s">
        <v>4105</v>
      </c>
    </row>
    <row r="187" spans="4:10" ht="25" customHeight="1" x14ac:dyDescent="0.2">
      <c r="D187" s="13" t="s">
        <v>114</v>
      </c>
      <c r="E187" s="13" t="s">
        <v>460</v>
      </c>
      <c r="F187" s="13" t="s">
        <v>459</v>
      </c>
      <c r="G187" s="14" t="str">
        <f t="shared" si="2"/>
        <v>01667</v>
      </c>
      <c r="H187" s="14" t="s">
        <v>3934</v>
      </c>
      <c r="I187" s="14" t="s">
        <v>20</v>
      </c>
      <c r="J187" s="14" t="s">
        <v>4106</v>
      </c>
    </row>
    <row r="188" spans="4:10" ht="25" customHeight="1" x14ac:dyDescent="0.2">
      <c r="D188" s="13" t="s">
        <v>114</v>
      </c>
      <c r="E188" s="13" t="s">
        <v>462</v>
      </c>
      <c r="F188" s="13" t="s">
        <v>461</v>
      </c>
      <c r="G188" s="14" t="str">
        <f t="shared" si="2"/>
        <v>01668</v>
      </c>
      <c r="H188" s="14" t="s">
        <v>3934</v>
      </c>
      <c r="I188" s="14" t="s">
        <v>20</v>
      </c>
      <c r="J188" s="14" t="s">
        <v>4107</v>
      </c>
    </row>
    <row r="189" spans="4:10" ht="25" customHeight="1" x14ac:dyDescent="0.2">
      <c r="D189" s="13" t="s">
        <v>114</v>
      </c>
      <c r="E189" s="13" t="s">
        <v>464</v>
      </c>
      <c r="F189" s="13" t="s">
        <v>463</v>
      </c>
      <c r="G189" s="14" t="str">
        <f t="shared" si="2"/>
        <v>01691</v>
      </c>
      <c r="H189" s="14" t="s">
        <v>3934</v>
      </c>
      <c r="I189" s="14" t="s">
        <v>20</v>
      </c>
      <c r="J189" s="14" t="s">
        <v>4108</v>
      </c>
    </row>
    <row r="190" spans="4:10" ht="25" customHeight="1" x14ac:dyDescent="0.2">
      <c r="D190" s="13" t="s">
        <v>114</v>
      </c>
      <c r="E190" s="13" t="s">
        <v>466</v>
      </c>
      <c r="F190" s="13" t="s">
        <v>465</v>
      </c>
      <c r="G190" s="14" t="str">
        <f t="shared" si="2"/>
        <v>01692</v>
      </c>
      <c r="H190" s="14" t="s">
        <v>3934</v>
      </c>
      <c r="I190" s="14" t="s">
        <v>20</v>
      </c>
      <c r="J190" s="14" t="s">
        <v>4109</v>
      </c>
    </row>
    <row r="191" spans="4:10" ht="25" customHeight="1" x14ac:dyDescent="0.2">
      <c r="D191" s="13" t="s">
        <v>114</v>
      </c>
      <c r="E191" s="13" t="s">
        <v>468</v>
      </c>
      <c r="F191" s="13" t="s">
        <v>467</v>
      </c>
      <c r="G191" s="14" t="str">
        <f t="shared" si="2"/>
        <v>01693</v>
      </c>
      <c r="H191" s="14" t="s">
        <v>3934</v>
      </c>
      <c r="I191" s="14" t="s">
        <v>20</v>
      </c>
      <c r="J191" s="14" t="s">
        <v>4110</v>
      </c>
    </row>
    <row r="192" spans="4:10" ht="25" customHeight="1" x14ac:dyDescent="0.2">
      <c r="D192" s="13" t="s">
        <v>114</v>
      </c>
      <c r="E192" s="13" t="s">
        <v>470</v>
      </c>
      <c r="F192" s="13" t="s">
        <v>469</v>
      </c>
      <c r="G192" s="14" t="str">
        <f t="shared" si="2"/>
        <v>01694</v>
      </c>
      <c r="H192" s="14" t="s">
        <v>3934</v>
      </c>
      <c r="I192" s="14" t="s">
        <v>20</v>
      </c>
      <c r="J192" s="14" t="s">
        <v>4111</v>
      </c>
    </row>
    <row r="193" spans="4:10" ht="25" customHeight="1" x14ac:dyDescent="0.2">
      <c r="D193" s="13" t="s">
        <v>114</v>
      </c>
      <c r="E193" s="13" t="s">
        <v>472</v>
      </c>
      <c r="F193" s="13" t="s">
        <v>471</v>
      </c>
      <c r="G193" s="14" t="str">
        <f t="shared" si="2"/>
        <v>01695</v>
      </c>
      <c r="H193" s="14" t="s">
        <v>3934</v>
      </c>
      <c r="I193" s="14" t="s">
        <v>20</v>
      </c>
      <c r="J193" s="14" t="s">
        <v>4112</v>
      </c>
    </row>
    <row r="194" spans="4:10" ht="25" customHeight="1" x14ac:dyDescent="0.2">
      <c r="D194" s="13" t="s">
        <v>114</v>
      </c>
      <c r="E194" s="13" t="s">
        <v>474</v>
      </c>
      <c r="F194" s="13" t="s">
        <v>473</v>
      </c>
      <c r="G194" s="14" t="str">
        <f t="shared" si="2"/>
        <v>01696</v>
      </c>
      <c r="H194" s="14" t="s">
        <v>3934</v>
      </c>
      <c r="I194" s="14" t="s">
        <v>20</v>
      </c>
      <c r="J194" s="14" t="s">
        <v>3999</v>
      </c>
    </row>
    <row r="195" spans="4:10" ht="25" customHeight="1" x14ac:dyDescent="0.2">
      <c r="D195" s="13" t="s">
        <v>114</v>
      </c>
      <c r="E195" s="13" t="s">
        <v>476</v>
      </c>
      <c r="F195" s="13" t="s">
        <v>475</v>
      </c>
      <c r="G195" s="14" t="str">
        <f t="shared" si="2"/>
        <v>01697</v>
      </c>
      <c r="H195" s="14" t="s">
        <v>3934</v>
      </c>
      <c r="I195" s="14" t="s">
        <v>20</v>
      </c>
      <c r="J195" s="14" t="s">
        <v>4113</v>
      </c>
    </row>
    <row r="196" spans="4:10" ht="25" customHeight="1" x14ac:dyDescent="0.2">
      <c r="D196" s="13" t="s">
        <v>114</v>
      </c>
      <c r="E196" s="13" t="s">
        <v>478</v>
      </c>
      <c r="F196" s="13" t="s">
        <v>477</v>
      </c>
      <c r="G196" s="14" t="str">
        <f t="shared" si="2"/>
        <v>01698</v>
      </c>
      <c r="H196" s="14" t="s">
        <v>3934</v>
      </c>
      <c r="I196" s="14" t="s">
        <v>20</v>
      </c>
      <c r="J196" s="14" t="s">
        <v>4114</v>
      </c>
    </row>
    <row r="197" spans="4:10" ht="25" customHeight="1" x14ac:dyDescent="0.2">
      <c r="D197" s="13" t="s">
        <v>114</v>
      </c>
      <c r="E197" s="13" t="s">
        <v>480</v>
      </c>
      <c r="F197" s="13" t="s">
        <v>479</v>
      </c>
      <c r="G197" s="14" t="str">
        <f t="shared" ref="G197:G260" si="3">LEFT(F197,5)</f>
        <v>01699</v>
      </c>
      <c r="H197" s="14" t="s">
        <v>3934</v>
      </c>
      <c r="I197" s="14" t="s">
        <v>20</v>
      </c>
      <c r="J197" s="14" t="s">
        <v>4115</v>
      </c>
    </row>
    <row r="198" spans="4:10" ht="25" customHeight="1" x14ac:dyDescent="0.2">
      <c r="D198" s="13" t="s">
        <v>114</v>
      </c>
      <c r="E198" s="13" t="s">
        <v>482</v>
      </c>
      <c r="F198" s="13" t="s">
        <v>481</v>
      </c>
      <c r="G198" s="14" t="str">
        <f t="shared" si="3"/>
        <v>01700</v>
      </c>
      <c r="H198" s="14" t="s">
        <v>3934</v>
      </c>
      <c r="I198" s="14" t="s">
        <v>20</v>
      </c>
      <c r="J198" s="14" t="s">
        <v>4116</v>
      </c>
    </row>
    <row r="199" spans="4:10" ht="25" customHeight="1" x14ac:dyDescent="0.2">
      <c r="D199" s="13" t="s">
        <v>67</v>
      </c>
      <c r="E199" s="13" t="s">
        <v>484</v>
      </c>
      <c r="F199" s="13" t="s">
        <v>483</v>
      </c>
      <c r="G199" s="14" t="str">
        <f t="shared" si="3"/>
        <v>02201</v>
      </c>
      <c r="H199" s="14" t="s">
        <v>21</v>
      </c>
      <c r="I199" s="14" t="s">
        <v>21</v>
      </c>
      <c r="J199" s="14" t="s">
        <v>20</v>
      </c>
    </row>
    <row r="200" spans="4:10" ht="25" customHeight="1" x14ac:dyDescent="0.2">
      <c r="D200" s="13" t="s">
        <v>67</v>
      </c>
      <c r="E200" s="13" t="s">
        <v>486</v>
      </c>
      <c r="F200" s="13" t="s">
        <v>485</v>
      </c>
      <c r="G200" s="14" t="str">
        <f t="shared" si="3"/>
        <v>02202</v>
      </c>
      <c r="H200" s="14" t="s">
        <v>21</v>
      </c>
      <c r="I200" s="14" t="s">
        <v>4117</v>
      </c>
      <c r="J200" s="14" t="s">
        <v>20</v>
      </c>
    </row>
    <row r="201" spans="4:10" ht="25" customHeight="1" x14ac:dyDescent="0.2">
      <c r="D201" s="13" t="s">
        <v>67</v>
      </c>
      <c r="E201" s="13" t="s">
        <v>488</v>
      </c>
      <c r="F201" s="13" t="s">
        <v>487</v>
      </c>
      <c r="G201" s="14" t="str">
        <f t="shared" si="3"/>
        <v>02203</v>
      </c>
      <c r="H201" s="14" t="s">
        <v>21</v>
      </c>
      <c r="I201" s="14" t="s">
        <v>4118</v>
      </c>
      <c r="J201" s="14" t="s">
        <v>20</v>
      </c>
    </row>
    <row r="202" spans="4:10" ht="25" customHeight="1" x14ac:dyDescent="0.2">
      <c r="D202" s="13" t="s">
        <v>67</v>
      </c>
      <c r="E202" s="13" t="s">
        <v>490</v>
      </c>
      <c r="F202" s="13" t="s">
        <v>489</v>
      </c>
      <c r="G202" s="14" t="str">
        <f t="shared" si="3"/>
        <v>02204</v>
      </c>
      <c r="H202" s="14" t="s">
        <v>21</v>
      </c>
      <c r="I202" s="14" t="s">
        <v>4119</v>
      </c>
      <c r="J202" s="14" t="s">
        <v>20</v>
      </c>
    </row>
    <row r="203" spans="4:10" ht="25" customHeight="1" x14ac:dyDescent="0.2">
      <c r="D203" s="13" t="s">
        <v>67</v>
      </c>
      <c r="E203" s="13" t="s">
        <v>492</v>
      </c>
      <c r="F203" s="13" t="s">
        <v>491</v>
      </c>
      <c r="G203" s="14" t="str">
        <f t="shared" si="3"/>
        <v>02205</v>
      </c>
      <c r="H203" s="14" t="s">
        <v>21</v>
      </c>
      <c r="I203" s="14" t="s">
        <v>4120</v>
      </c>
      <c r="J203" s="14" t="s">
        <v>20</v>
      </c>
    </row>
    <row r="204" spans="4:10" ht="25" customHeight="1" x14ac:dyDescent="0.2">
      <c r="D204" s="13" t="s">
        <v>67</v>
      </c>
      <c r="E204" s="13" t="s">
        <v>494</v>
      </c>
      <c r="F204" s="13" t="s">
        <v>493</v>
      </c>
      <c r="G204" s="14" t="str">
        <f t="shared" si="3"/>
        <v>02206</v>
      </c>
      <c r="H204" s="14" t="s">
        <v>21</v>
      </c>
      <c r="I204" s="14" t="s">
        <v>4121</v>
      </c>
      <c r="J204" s="14" t="s">
        <v>20</v>
      </c>
    </row>
    <row r="205" spans="4:10" ht="25" customHeight="1" x14ac:dyDescent="0.2">
      <c r="D205" s="13" t="s">
        <v>67</v>
      </c>
      <c r="E205" s="13" t="s">
        <v>496</v>
      </c>
      <c r="F205" s="13" t="s">
        <v>495</v>
      </c>
      <c r="G205" s="14" t="str">
        <f t="shared" si="3"/>
        <v>02207</v>
      </c>
      <c r="H205" s="14" t="s">
        <v>21</v>
      </c>
      <c r="I205" s="14" t="s">
        <v>4122</v>
      </c>
      <c r="J205" s="14" t="s">
        <v>20</v>
      </c>
    </row>
    <row r="206" spans="4:10" ht="25" customHeight="1" x14ac:dyDescent="0.2">
      <c r="D206" s="13" t="s">
        <v>67</v>
      </c>
      <c r="E206" s="13" t="s">
        <v>498</v>
      </c>
      <c r="F206" s="13" t="s">
        <v>497</v>
      </c>
      <c r="G206" s="14" t="str">
        <f t="shared" si="3"/>
        <v>02208</v>
      </c>
      <c r="H206" s="14" t="s">
        <v>21</v>
      </c>
      <c r="I206" s="14" t="s">
        <v>4123</v>
      </c>
      <c r="J206" s="14" t="s">
        <v>20</v>
      </c>
    </row>
    <row r="207" spans="4:10" ht="25" customHeight="1" x14ac:dyDescent="0.2">
      <c r="D207" s="13" t="s">
        <v>67</v>
      </c>
      <c r="E207" s="13" t="s">
        <v>500</v>
      </c>
      <c r="F207" s="13" t="s">
        <v>499</v>
      </c>
      <c r="G207" s="14" t="str">
        <f t="shared" si="3"/>
        <v>02209</v>
      </c>
      <c r="H207" s="14" t="s">
        <v>21</v>
      </c>
      <c r="I207" s="14" t="s">
        <v>4124</v>
      </c>
      <c r="J207" s="14" t="s">
        <v>20</v>
      </c>
    </row>
    <row r="208" spans="4:10" ht="25" customHeight="1" x14ac:dyDescent="0.2">
      <c r="D208" s="13" t="s">
        <v>67</v>
      </c>
      <c r="E208" s="13" t="s">
        <v>502</v>
      </c>
      <c r="F208" s="13" t="s">
        <v>501</v>
      </c>
      <c r="G208" s="14" t="str">
        <f t="shared" si="3"/>
        <v>02210</v>
      </c>
      <c r="H208" s="14" t="s">
        <v>21</v>
      </c>
      <c r="I208" s="14" t="s">
        <v>4125</v>
      </c>
      <c r="J208" s="14" t="s">
        <v>20</v>
      </c>
    </row>
    <row r="209" spans="4:10" ht="25" customHeight="1" x14ac:dyDescent="0.2">
      <c r="D209" s="13" t="s">
        <v>67</v>
      </c>
      <c r="E209" s="13" t="s">
        <v>504</v>
      </c>
      <c r="F209" s="13" t="s">
        <v>503</v>
      </c>
      <c r="G209" s="14" t="str">
        <f t="shared" si="3"/>
        <v>02301</v>
      </c>
      <c r="H209" s="14" t="s">
        <v>21</v>
      </c>
      <c r="I209" s="14" t="s">
        <v>20</v>
      </c>
      <c r="J209" s="14" t="s">
        <v>4126</v>
      </c>
    </row>
    <row r="210" spans="4:10" ht="25" customHeight="1" x14ac:dyDescent="0.2">
      <c r="D210" s="13" t="s">
        <v>67</v>
      </c>
      <c r="E210" s="13" t="s">
        <v>506</v>
      </c>
      <c r="F210" s="13" t="s">
        <v>505</v>
      </c>
      <c r="G210" s="14" t="str">
        <f t="shared" si="3"/>
        <v>02303</v>
      </c>
      <c r="H210" s="14" t="s">
        <v>21</v>
      </c>
      <c r="I210" s="14" t="s">
        <v>20</v>
      </c>
      <c r="J210" s="14" t="s">
        <v>4127</v>
      </c>
    </row>
    <row r="211" spans="4:10" ht="25" customHeight="1" x14ac:dyDescent="0.2">
      <c r="D211" s="13" t="s">
        <v>67</v>
      </c>
      <c r="E211" s="13" t="s">
        <v>508</v>
      </c>
      <c r="F211" s="13" t="s">
        <v>507</v>
      </c>
      <c r="G211" s="14" t="str">
        <f t="shared" si="3"/>
        <v>02304</v>
      </c>
      <c r="H211" s="14" t="s">
        <v>21</v>
      </c>
      <c r="I211" s="14" t="s">
        <v>20</v>
      </c>
      <c r="J211" s="14" t="s">
        <v>4128</v>
      </c>
    </row>
    <row r="212" spans="4:10" ht="25" customHeight="1" x14ac:dyDescent="0.2">
      <c r="D212" s="13" t="s">
        <v>67</v>
      </c>
      <c r="E212" s="13" t="s">
        <v>510</v>
      </c>
      <c r="F212" s="13" t="s">
        <v>509</v>
      </c>
      <c r="G212" s="14" t="str">
        <f t="shared" si="3"/>
        <v>02307</v>
      </c>
      <c r="H212" s="14" t="s">
        <v>21</v>
      </c>
      <c r="I212" s="14" t="s">
        <v>20</v>
      </c>
      <c r="J212" s="14" t="s">
        <v>4129</v>
      </c>
    </row>
    <row r="213" spans="4:10" ht="25" customHeight="1" x14ac:dyDescent="0.2">
      <c r="D213" s="13" t="s">
        <v>67</v>
      </c>
      <c r="E213" s="13" t="s">
        <v>512</v>
      </c>
      <c r="F213" s="13" t="s">
        <v>511</v>
      </c>
      <c r="G213" s="14" t="str">
        <f t="shared" si="3"/>
        <v>02321</v>
      </c>
      <c r="H213" s="14" t="s">
        <v>21</v>
      </c>
      <c r="I213" s="14" t="s">
        <v>20</v>
      </c>
      <c r="J213" s="14" t="s">
        <v>4130</v>
      </c>
    </row>
    <row r="214" spans="4:10" ht="25" customHeight="1" x14ac:dyDescent="0.2">
      <c r="D214" s="13" t="s">
        <v>67</v>
      </c>
      <c r="E214" s="13" t="s">
        <v>514</v>
      </c>
      <c r="F214" s="13" t="s">
        <v>513</v>
      </c>
      <c r="G214" s="14" t="str">
        <f t="shared" si="3"/>
        <v>02323</v>
      </c>
      <c r="H214" s="14" t="s">
        <v>21</v>
      </c>
      <c r="I214" s="14" t="s">
        <v>20</v>
      </c>
      <c r="J214" s="14" t="s">
        <v>4131</v>
      </c>
    </row>
    <row r="215" spans="4:10" ht="25" customHeight="1" x14ac:dyDescent="0.2">
      <c r="D215" s="13" t="s">
        <v>67</v>
      </c>
      <c r="E215" s="13" t="s">
        <v>516</v>
      </c>
      <c r="F215" s="13" t="s">
        <v>515</v>
      </c>
      <c r="G215" s="14" t="str">
        <f t="shared" si="3"/>
        <v>02343</v>
      </c>
      <c r="H215" s="14" t="s">
        <v>21</v>
      </c>
      <c r="I215" s="14" t="s">
        <v>20</v>
      </c>
      <c r="J215" s="14" t="s">
        <v>4132</v>
      </c>
    </row>
    <row r="216" spans="4:10" ht="25" customHeight="1" x14ac:dyDescent="0.2">
      <c r="D216" s="13" t="s">
        <v>67</v>
      </c>
      <c r="E216" s="13" t="s">
        <v>518</v>
      </c>
      <c r="F216" s="13" t="s">
        <v>517</v>
      </c>
      <c r="G216" s="14" t="str">
        <f t="shared" si="3"/>
        <v>02361</v>
      </c>
      <c r="H216" s="14" t="s">
        <v>21</v>
      </c>
      <c r="I216" s="14" t="s">
        <v>20</v>
      </c>
      <c r="J216" s="14" t="s">
        <v>4133</v>
      </c>
    </row>
    <row r="217" spans="4:10" ht="25" customHeight="1" x14ac:dyDescent="0.2">
      <c r="D217" s="13" t="s">
        <v>67</v>
      </c>
      <c r="E217" s="13" t="s">
        <v>520</v>
      </c>
      <c r="F217" s="13" t="s">
        <v>519</v>
      </c>
      <c r="G217" s="14" t="str">
        <f t="shared" si="3"/>
        <v>02362</v>
      </c>
      <c r="H217" s="14" t="s">
        <v>21</v>
      </c>
      <c r="I217" s="14" t="s">
        <v>20</v>
      </c>
      <c r="J217" s="14" t="s">
        <v>4134</v>
      </c>
    </row>
    <row r="218" spans="4:10" ht="25" customHeight="1" x14ac:dyDescent="0.2">
      <c r="D218" s="13" t="s">
        <v>67</v>
      </c>
      <c r="E218" s="13" t="s">
        <v>522</v>
      </c>
      <c r="F218" s="13" t="s">
        <v>521</v>
      </c>
      <c r="G218" s="14" t="str">
        <f t="shared" si="3"/>
        <v>02367</v>
      </c>
      <c r="H218" s="14" t="s">
        <v>21</v>
      </c>
      <c r="I218" s="14" t="s">
        <v>20</v>
      </c>
      <c r="J218" s="14" t="s">
        <v>4135</v>
      </c>
    </row>
    <row r="219" spans="4:10" ht="25" customHeight="1" x14ac:dyDescent="0.2">
      <c r="D219" s="13" t="s">
        <v>67</v>
      </c>
      <c r="E219" s="13" t="s">
        <v>524</v>
      </c>
      <c r="F219" s="13" t="s">
        <v>523</v>
      </c>
      <c r="G219" s="14" t="str">
        <f t="shared" si="3"/>
        <v>02381</v>
      </c>
      <c r="H219" s="14" t="s">
        <v>21</v>
      </c>
      <c r="I219" s="14" t="s">
        <v>20</v>
      </c>
      <c r="J219" s="14" t="s">
        <v>4136</v>
      </c>
    </row>
    <row r="220" spans="4:10" ht="25" customHeight="1" x14ac:dyDescent="0.2">
      <c r="D220" s="13" t="s">
        <v>67</v>
      </c>
      <c r="E220" s="13" t="s">
        <v>526</v>
      </c>
      <c r="F220" s="13" t="s">
        <v>525</v>
      </c>
      <c r="G220" s="14" t="str">
        <f t="shared" si="3"/>
        <v>02384</v>
      </c>
      <c r="H220" s="14" t="s">
        <v>21</v>
      </c>
      <c r="I220" s="14" t="s">
        <v>20</v>
      </c>
      <c r="J220" s="14" t="s">
        <v>4137</v>
      </c>
    </row>
    <row r="221" spans="4:10" ht="25" customHeight="1" x14ac:dyDescent="0.2">
      <c r="D221" s="13" t="s">
        <v>67</v>
      </c>
      <c r="E221" s="13" t="s">
        <v>528</v>
      </c>
      <c r="F221" s="13" t="s">
        <v>527</v>
      </c>
      <c r="G221" s="14" t="str">
        <f t="shared" si="3"/>
        <v>02387</v>
      </c>
      <c r="H221" s="14" t="s">
        <v>21</v>
      </c>
      <c r="I221" s="14" t="s">
        <v>20</v>
      </c>
      <c r="J221" s="14" t="s">
        <v>4138</v>
      </c>
    </row>
    <row r="222" spans="4:10" ht="25" customHeight="1" x14ac:dyDescent="0.2">
      <c r="D222" s="13" t="s">
        <v>67</v>
      </c>
      <c r="E222" s="13" t="s">
        <v>530</v>
      </c>
      <c r="F222" s="13" t="s">
        <v>529</v>
      </c>
      <c r="G222" s="14" t="str">
        <f t="shared" si="3"/>
        <v>02401</v>
      </c>
      <c r="H222" s="14" t="s">
        <v>21</v>
      </c>
      <c r="I222" s="14" t="s">
        <v>20</v>
      </c>
      <c r="J222" s="14" t="s">
        <v>4139</v>
      </c>
    </row>
    <row r="223" spans="4:10" ht="25" customHeight="1" x14ac:dyDescent="0.2">
      <c r="D223" s="13" t="s">
        <v>67</v>
      </c>
      <c r="E223" s="13" t="s">
        <v>532</v>
      </c>
      <c r="F223" s="13" t="s">
        <v>531</v>
      </c>
      <c r="G223" s="14" t="str">
        <f t="shared" si="3"/>
        <v>02402</v>
      </c>
      <c r="H223" s="14" t="s">
        <v>21</v>
      </c>
      <c r="I223" s="14" t="s">
        <v>20</v>
      </c>
      <c r="J223" s="14" t="s">
        <v>4140</v>
      </c>
    </row>
    <row r="224" spans="4:10" ht="25" customHeight="1" x14ac:dyDescent="0.2">
      <c r="D224" s="13" t="s">
        <v>67</v>
      </c>
      <c r="E224" s="13" t="s">
        <v>534</v>
      </c>
      <c r="F224" s="13" t="s">
        <v>533</v>
      </c>
      <c r="G224" s="14" t="str">
        <f t="shared" si="3"/>
        <v>02405</v>
      </c>
      <c r="H224" s="14" t="s">
        <v>21</v>
      </c>
      <c r="I224" s="14" t="s">
        <v>20</v>
      </c>
      <c r="J224" s="14" t="s">
        <v>4141</v>
      </c>
    </row>
    <row r="225" spans="4:10" ht="25" customHeight="1" x14ac:dyDescent="0.2">
      <c r="D225" s="13" t="s">
        <v>67</v>
      </c>
      <c r="E225" s="13" t="s">
        <v>536</v>
      </c>
      <c r="F225" s="13" t="s">
        <v>535</v>
      </c>
      <c r="G225" s="14" t="str">
        <f t="shared" si="3"/>
        <v>02406</v>
      </c>
      <c r="H225" s="14" t="s">
        <v>21</v>
      </c>
      <c r="I225" s="14" t="s">
        <v>20</v>
      </c>
      <c r="J225" s="14" t="s">
        <v>4142</v>
      </c>
    </row>
    <row r="226" spans="4:10" ht="25" customHeight="1" x14ac:dyDescent="0.2">
      <c r="D226" s="13" t="s">
        <v>67</v>
      </c>
      <c r="E226" s="13" t="s">
        <v>538</v>
      </c>
      <c r="F226" s="13" t="s">
        <v>537</v>
      </c>
      <c r="G226" s="14" t="str">
        <f t="shared" si="3"/>
        <v>02408</v>
      </c>
      <c r="H226" s="14" t="s">
        <v>21</v>
      </c>
      <c r="I226" s="14" t="s">
        <v>20</v>
      </c>
      <c r="J226" s="14" t="s">
        <v>4143</v>
      </c>
    </row>
    <row r="227" spans="4:10" ht="25" customHeight="1" x14ac:dyDescent="0.2">
      <c r="D227" s="13" t="s">
        <v>67</v>
      </c>
      <c r="E227" s="13" t="s">
        <v>540</v>
      </c>
      <c r="F227" s="13" t="s">
        <v>539</v>
      </c>
      <c r="G227" s="14" t="str">
        <f t="shared" si="3"/>
        <v>02411</v>
      </c>
      <c r="H227" s="14" t="s">
        <v>21</v>
      </c>
      <c r="I227" s="14" t="s">
        <v>20</v>
      </c>
      <c r="J227" s="14" t="s">
        <v>4144</v>
      </c>
    </row>
    <row r="228" spans="4:10" ht="25" customHeight="1" x14ac:dyDescent="0.2">
      <c r="D228" s="13" t="s">
        <v>67</v>
      </c>
      <c r="E228" s="13" t="s">
        <v>542</v>
      </c>
      <c r="F228" s="13" t="s">
        <v>541</v>
      </c>
      <c r="G228" s="14" t="str">
        <f t="shared" si="3"/>
        <v>02412</v>
      </c>
      <c r="H228" s="14" t="s">
        <v>21</v>
      </c>
      <c r="I228" s="14" t="s">
        <v>20</v>
      </c>
      <c r="J228" s="14" t="s">
        <v>4145</v>
      </c>
    </row>
    <row r="229" spans="4:10" ht="25" customHeight="1" x14ac:dyDescent="0.2">
      <c r="D229" s="13" t="s">
        <v>67</v>
      </c>
      <c r="E229" s="13" t="s">
        <v>544</v>
      </c>
      <c r="F229" s="13" t="s">
        <v>543</v>
      </c>
      <c r="G229" s="14" t="str">
        <f t="shared" si="3"/>
        <v>02423</v>
      </c>
      <c r="H229" s="14" t="s">
        <v>21</v>
      </c>
      <c r="I229" s="14" t="s">
        <v>20</v>
      </c>
      <c r="J229" s="14" t="s">
        <v>4146</v>
      </c>
    </row>
    <row r="230" spans="4:10" ht="25" customHeight="1" x14ac:dyDescent="0.2">
      <c r="D230" s="13" t="s">
        <v>67</v>
      </c>
      <c r="E230" s="13" t="s">
        <v>546</v>
      </c>
      <c r="F230" s="13" t="s">
        <v>545</v>
      </c>
      <c r="G230" s="14" t="str">
        <f t="shared" si="3"/>
        <v>02424</v>
      </c>
      <c r="H230" s="14" t="s">
        <v>21</v>
      </c>
      <c r="I230" s="14" t="s">
        <v>20</v>
      </c>
      <c r="J230" s="14" t="s">
        <v>4147</v>
      </c>
    </row>
    <row r="231" spans="4:10" ht="25" customHeight="1" x14ac:dyDescent="0.2">
      <c r="D231" s="13" t="s">
        <v>67</v>
      </c>
      <c r="E231" s="13" t="s">
        <v>548</v>
      </c>
      <c r="F231" s="13" t="s">
        <v>547</v>
      </c>
      <c r="G231" s="14" t="str">
        <f t="shared" si="3"/>
        <v>02425</v>
      </c>
      <c r="H231" s="14" t="s">
        <v>21</v>
      </c>
      <c r="I231" s="14" t="s">
        <v>20</v>
      </c>
      <c r="J231" s="14" t="s">
        <v>4148</v>
      </c>
    </row>
    <row r="232" spans="4:10" ht="25" customHeight="1" x14ac:dyDescent="0.2">
      <c r="D232" s="13" t="s">
        <v>67</v>
      </c>
      <c r="E232" s="13" t="s">
        <v>550</v>
      </c>
      <c r="F232" s="13" t="s">
        <v>549</v>
      </c>
      <c r="G232" s="14" t="str">
        <f t="shared" si="3"/>
        <v>02426</v>
      </c>
      <c r="H232" s="14" t="s">
        <v>21</v>
      </c>
      <c r="I232" s="14" t="s">
        <v>20</v>
      </c>
      <c r="J232" s="14" t="s">
        <v>4149</v>
      </c>
    </row>
    <row r="233" spans="4:10" ht="25" customHeight="1" x14ac:dyDescent="0.2">
      <c r="D233" s="13" t="s">
        <v>67</v>
      </c>
      <c r="E233" s="13" t="s">
        <v>552</v>
      </c>
      <c r="F233" s="13" t="s">
        <v>551</v>
      </c>
      <c r="G233" s="14" t="str">
        <f t="shared" si="3"/>
        <v>02441</v>
      </c>
      <c r="H233" s="14" t="s">
        <v>21</v>
      </c>
      <c r="I233" s="14" t="s">
        <v>20</v>
      </c>
      <c r="J233" s="14" t="s">
        <v>4150</v>
      </c>
    </row>
    <row r="234" spans="4:10" ht="25" customHeight="1" x14ac:dyDescent="0.2">
      <c r="D234" s="13" t="s">
        <v>67</v>
      </c>
      <c r="E234" s="13" t="s">
        <v>554</v>
      </c>
      <c r="F234" s="13" t="s">
        <v>553</v>
      </c>
      <c r="G234" s="14" t="str">
        <f t="shared" si="3"/>
        <v>02442</v>
      </c>
      <c r="H234" s="14" t="s">
        <v>21</v>
      </c>
      <c r="I234" s="14" t="s">
        <v>20</v>
      </c>
      <c r="J234" s="14" t="s">
        <v>4151</v>
      </c>
    </row>
    <row r="235" spans="4:10" ht="25" customHeight="1" x14ac:dyDescent="0.2">
      <c r="D235" s="13" t="s">
        <v>67</v>
      </c>
      <c r="E235" s="13" t="s">
        <v>556</v>
      </c>
      <c r="F235" s="13" t="s">
        <v>555</v>
      </c>
      <c r="G235" s="14" t="str">
        <f t="shared" si="3"/>
        <v>02443</v>
      </c>
      <c r="H235" s="14" t="s">
        <v>21</v>
      </c>
      <c r="I235" s="14" t="s">
        <v>20</v>
      </c>
      <c r="J235" s="14" t="s">
        <v>4152</v>
      </c>
    </row>
    <row r="236" spans="4:10" ht="25" customHeight="1" x14ac:dyDescent="0.2">
      <c r="D236" s="13" t="s">
        <v>67</v>
      </c>
      <c r="E236" s="13" t="s">
        <v>558</v>
      </c>
      <c r="F236" s="13" t="s">
        <v>557</v>
      </c>
      <c r="G236" s="14" t="str">
        <f t="shared" si="3"/>
        <v>02445</v>
      </c>
      <c r="H236" s="14" t="s">
        <v>21</v>
      </c>
      <c r="I236" s="14" t="s">
        <v>20</v>
      </c>
      <c r="J236" s="14" t="s">
        <v>4153</v>
      </c>
    </row>
    <row r="237" spans="4:10" ht="25" customHeight="1" x14ac:dyDescent="0.2">
      <c r="D237" s="13" t="s">
        <v>67</v>
      </c>
      <c r="E237" s="13" t="s">
        <v>560</v>
      </c>
      <c r="F237" s="13" t="s">
        <v>559</v>
      </c>
      <c r="G237" s="14" t="str">
        <f t="shared" si="3"/>
        <v>02446</v>
      </c>
      <c r="H237" s="14" t="s">
        <v>21</v>
      </c>
      <c r="I237" s="14" t="s">
        <v>20</v>
      </c>
      <c r="J237" s="14" t="s">
        <v>4154</v>
      </c>
    </row>
    <row r="238" spans="4:10" ht="25" customHeight="1" x14ac:dyDescent="0.2">
      <c r="D238" s="13" t="s">
        <v>67</v>
      </c>
      <c r="E238" s="13" t="s">
        <v>562</v>
      </c>
      <c r="F238" s="13" t="s">
        <v>561</v>
      </c>
      <c r="G238" s="14" t="str">
        <f t="shared" si="3"/>
        <v>02450</v>
      </c>
      <c r="H238" s="14" t="s">
        <v>21</v>
      </c>
      <c r="I238" s="14" t="s">
        <v>20</v>
      </c>
      <c r="J238" s="14" t="s">
        <v>4155</v>
      </c>
    </row>
    <row r="239" spans="4:10" ht="25" customHeight="1" x14ac:dyDescent="0.2">
      <c r="D239" s="13" t="s">
        <v>68</v>
      </c>
      <c r="E239" s="13" t="s">
        <v>564</v>
      </c>
      <c r="F239" s="13" t="s">
        <v>563</v>
      </c>
      <c r="G239" s="14" t="str">
        <f t="shared" si="3"/>
        <v>03201</v>
      </c>
      <c r="H239" s="14" t="s">
        <v>22</v>
      </c>
      <c r="I239" s="14" t="s">
        <v>4156</v>
      </c>
      <c r="J239" s="14" t="s">
        <v>20</v>
      </c>
    </row>
    <row r="240" spans="4:10" ht="25" customHeight="1" x14ac:dyDescent="0.2">
      <c r="D240" s="13" t="s">
        <v>68</v>
      </c>
      <c r="E240" s="13" t="s">
        <v>566</v>
      </c>
      <c r="F240" s="13" t="s">
        <v>565</v>
      </c>
      <c r="G240" s="14" t="str">
        <f t="shared" si="3"/>
        <v>03202</v>
      </c>
      <c r="H240" s="14" t="s">
        <v>22</v>
      </c>
      <c r="I240" s="14" t="s">
        <v>4157</v>
      </c>
      <c r="J240" s="14" t="s">
        <v>20</v>
      </c>
    </row>
    <row r="241" spans="4:10" ht="25" customHeight="1" x14ac:dyDescent="0.2">
      <c r="D241" s="13" t="s">
        <v>68</v>
      </c>
      <c r="E241" s="13" t="s">
        <v>568</v>
      </c>
      <c r="F241" s="13" t="s">
        <v>567</v>
      </c>
      <c r="G241" s="14" t="str">
        <f t="shared" si="3"/>
        <v>03203</v>
      </c>
      <c r="H241" s="14" t="s">
        <v>22</v>
      </c>
      <c r="I241" s="14" t="s">
        <v>4158</v>
      </c>
      <c r="J241" s="14" t="s">
        <v>20</v>
      </c>
    </row>
    <row r="242" spans="4:10" ht="25" customHeight="1" x14ac:dyDescent="0.2">
      <c r="D242" s="13" t="s">
        <v>68</v>
      </c>
      <c r="E242" s="13" t="s">
        <v>570</v>
      </c>
      <c r="F242" s="13" t="s">
        <v>569</v>
      </c>
      <c r="G242" s="14" t="str">
        <f t="shared" si="3"/>
        <v>03205</v>
      </c>
      <c r="H242" s="14" t="s">
        <v>22</v>
      </c>
      <c r="I242" s="14" t="s">
        <v>4159</v>
      </c>
      <c r="J242" s="14" t="s">
        <v>20</v>
      </c>
    </row>
    <row r="243" spans="4:10" ht="25" customHeight="1" x14ac:dyDescent="0.2">
      <c r="D243" s="13" t="s">
        <v>68</v>
      </c>
      <c r="E243" s="13" t="s">
        <v>572</v>
      </c>
      <c r="F243" s="13" t="s">
        <v>571</v>
      </c>
      <c r="G243" s="14" t="str">
        <f t="shared" si="3"/>
        <v>03206</v>
      </c>
      <c r="H243" s="14" t="s">
        <v>22</v>
      </c>
      <c r="I243" s="14" t="s">
        <v>4160</v>
      </c>
      <c r="J243" s="14" t="s">
        <v>20</v>
      </c>
    </row>
    <row r="244" spans="4:10" ht="25" customHeight="1" x14ac:dyDescent="0.2">
      <c r="D244" s="13" t="s">
        <v>68</v>
      </c>
      <c r="E244" s="13" t="s">
        <v>574</v>
      </c>
      <c r="F244" s="13" t="s">
        <v>573</v>
      </c>
      <c r="G244" s="14" t="str">
        <f t="shared" si="3"/>
        <v>03207</v>
      </c>
      <c r="H244" s="14" t="s">
        <v>22</v>
      </c>
      <c r="I244" s="14" t="s">
        <v>4161</v>
      </c>
      <c r="J244" s="14" t="s">
        <v>20</v>
      </c>
    </row>
    <row r="245" spans="4:10" ht="25" customHeight="1" x14ac:dyDescent="0.2">
      <c r="D245" s="13" t="s">
        <v>68</v>
      </c>
      <c r="E245" s="13" t="s">
        <v>576</v>
      </c>
      <c r="F245" s="13" t="s">
        <v>575</v>
      </c>
      <c r="G245" s="14" t="str">
        <f t="shared" si="3"/>
        <v>03208</v>
      </c>
      <c r="H245" s="14" t="s">
        <v>22</v>
      </c>
      <c r="I245" s="14" t="s">
        <v>4162</v>
      </c>
      <c r="J245" s="14" t="s">
        <v>20</v>
      </c>
    </row>
    <row r="246" spans="4:10" ht="25" customHeight="1" x14ac:dyDescent="0.2">
      <c r="D246" s="13" t="s">
        <v>68</v>
      </c>
      <c r="E246" s="13" t="s">
        <v>578</v>
      </c>
      <c r="F246" s="13" t="s">
        <v>577</v>
      </c>
      <c r="G246" s="14" t="str">
        <f t="shared" si="3"/>
        <v>03209</v>
      </c>
      <c r="H246" s="14" t="s">
        <v>22</v>
      </c>
      <c r="I246" s="14" t="s">
        <v>4163</v>
      </c>
      <c r="J246" s="14" t="s">
        <v>20</v>
      </c>
    </row>
    <row r="247" spans="4:10" ht="25" customHeight="1" x14ac:dyDescent="0.2">
      <c r="D247" s="13" t="s">
        <v>68</v>
      </c>
      <c r="E247" s="13" t="s">
        <v>580</v>
      </c>
      <c r="F247" s="13" t="s">
        <v>579</v>
      </c>
      <c r="G247" s="14" t="str">
        <f t="shared" si="3"/>
        <v>03210</v>
      </c>
      <c r="H247" s="14" t="s">
        <v>22</v>
      </c>
      <c r="I247" s="14" t="s">
        <v>4164</v>
      </c>
      <c r="J247" s="14" t="s">
        <v>20</v>
      </c>
    </row>
    <row r="248" spans="4:10" ht="25" customHeight="1" x14ac:dyDescent="0.2">
      <c r="D248" s="13" t="s">
        <v>68</v>
      </c>
      <c r="E248" s="13" t="s">
        <v>582</v>
      </c>
      <c r="F248" s="13" t="s">
        <v>581</v>
      </c>
      <c r="G248" s="14" t="str">
        <f t="shared" si="3"/>
        <v>03211</v>
      </c>
      <c r="H248" s="14" t="s">
        <v>22</v>
      </c>
      <c r="I248" s="14" t="s">
        <v>4165</v>
      </c>
      <c r="J248" s="14" t="s">
        <v>20</v>
      </c>
    </row>
    <row r="249" spans="4:10" ht="25" customHeight="1" x14ac:dyDescent="0.2">
      <c r="D249" s="13" t="s">
        <v>68</v>
      </c>
      <c r="E249" s="13" t="s">
        <v>584</v>
      </c>
      <c r="F249" s="13" t="s">
        <v>583</v>
      </c>
      <c r="G249" s="14" t="str">
        <f t="shared" si="3"/>
        <v>03213</v>
      </c>
      <c r="H249" s="14" t="s">
        <v>22</v>
      </c>
      <c r="I249" s="14" t="s">
        <v>4166</v>
      </c>
      <c r="J249" s="14" t="s">
        <v>20</v>
      </c>
    </row>
    <row r="250" spans="4:10" ht="25" customHeight="1" x14ac:dyDescent="0.2">
      <c r="D250" s="13" t="s">
        <v>68</v>
      </c>
      <c r="E250" s="13" t="s">
        <v>586</v>
      </c>
      <c r="F250" s="13" t="s">
        <v>585</v>
      </c>
      <c r="G250" s="14" t="str">
        <f t="shared" si="3"/>
        <v>03214</v>
      </c>
      <c r="H250" s="14" t="s">
        <v>22</v>
      </c>
      <c r="I250" s="14" t="s">
        <v>4167</v>
      </c>
      <c r="J250" s="14" t="s">
        <v>20</v>
      </c>
    </row>
    <row r="251" spans="4:10" ht="25" customHeight="1" x14ac:dyDescent="0.2">
      <c r="D251" s="13" t="s">
        <v>68</v>
      </c>
      <c r="E251" s="13" t="s">
        <v>588</v>
      </c>
      <c r="F251" s="13" t="s">
        <v>587</v>
      </c>
      <c r="G251" s="14" t="str">
        <f t="shared" si="3"/>
        <v>03215</v>
      </c>
      <c r="H251" s="14" t="s">
        <v>22</v>
      </c>
      <c r="I251" s="14" t="s">
        <v>4168</v>
      </c>
      <c r="J251" s="14" t="s">
        <v>20</v>
      </c>
    </row>
    <row r="252" spans="4:10" ht="25" customHeight="1" x14ac:dyDescent="0.2">
      <c r="D252" s="13" t="s">
        <v>68</v>
      </c>
      <c r="E252" s="13" t="s">
        <v>590</v>
      </c>
      <c r="F252" s="13" t="s">
        <v>589</v>
      </c>
      <c r="G252" s="14" t="str">
        <f t="shared" si="3"/>
        <v>03216</v>
      </c>
      <c r="H252" s="14" t="s">
        <v>22</v>
      </c>
      <c r="I252" s="14" t="s">
        <v>4169</v>
      </c>
      <c r="J252" s="14" t="s">
        <v>20</v>
      </c>
    </row>
    <row r="253" spans="4:10" ht="25" customHeight="1" x14ac:dyDescent="0.2">
      <c r="D253" s="13" t="s">
        <v>68</v>
      </c>
      <c r="E253" s="13" t="s">
        <v>592</v>
      </c>
      <c r="F253" s="13" t="s">
        <v>591</v>
      </c>
      <c r="G253" s="14" t="str">
        <f t="shared" si="3"/>
        <v>03301</v>
      </c>
      <c r="H253" s="14" t="s">
        <v>22</v>
      </c>
      <c r="I253" s="14" t="s">
        <v>20</v>
      </c>
      <c r="J253" s="14" t="s">
        <v>4170</v>
      </c>
    </row>
    <row r="254" spans="4:10" ht="25" customHeight="1" x14ac:dyDescent="0.2">
      <c r="D254" s="13" t="s">
        <v>68</v>
      </c>
      <c r="E254" s="13" t="s">
        <v>594</v>
      </c>
      <c r="F254" s="13" t="s">
        <v>593</v>
      </c>
      <c r="G254" s="14" t="str">
        <f t="shared" si="3"/>
        <v>03302</v>
      </c>
      <c r="H254" s="14" t="s">
        <v>22</v>
      </c>
      <c r="I254" s="14" t="s">
        <v>20</v>
      </c>
      <c r="J254" s="14" t="s">
        <v>4171</v>
      </c>
    </row>
    <row r="255" spans="4:10" ht="25" customHeight="1" x14ac:dyDescent="0.2">
      <c r="D255" s="13" t="s">
        <v>68</v>
      </c>
      <c r="E255" s="13" t="s">
        <v>596</v>
      </c>
      <c r="F255" s="13" t="s">
        <v>595</v>
      </c>
      <c r="G255" s="14" t="str">
        <f t="shared" si="3"/>
        <v>03303</v>
      </c>
      <c r="H255" s="14" t="s">
        <v>22</v>
      </c>
      <c r="I255" s="14" t="s">
        <v>20</v>
      </c>
      <c r="J255" s="14" t="s">
        <v>22</v>
      </c>
    </row>
    <row r="256" spans="4:10" ht="25" customHeight="1" x14ac:dyDescent="0.2">
      <c r="D256" s="13" t="s">
        <v>68</v>
      </c>
      <c r="E256" s="13" t="s">
        <v>598</v>
      </c>
      <c r="F256" s="13" t="s">
        <v>597</v>
      </c>
      <c r="G256" s="14" t="str">
        <f t="shared" si="3"/>
        <v>03321</v>
      </c>
      <c r="H256" s="14" t="s">
        <v>22</v>
      </c>
      <c r="I256" s="14" t="s">
        <v>20</v>
      </c>
      <c r="J256" s="14" t="s">
        <v>4172</v>
      </c>
    </row>
    <row r="257" spans="4:10" ht="25" customHeight="1" x14ac:dyDescent="0.2">
      <c r="D257" s="13" t="s">
        <v>68</v>
      </c>
      <c r="E257" s="13" t="s">
        <v>600</v>
      </c>
      <c r="F257" s="13" t="s">
        <v>599</v>
      </c>
      <c r="G257" s="14" t="str">
        <f t="shared" si="3"/>
        <v>03322</v>
      </c>
      <c r="H257" s="14" t="s">
        <v>22</v>
      </c>
      <c r="I257" s="14" t="s">
        <v>20</v>
      </c>
      <c r="J257" s="14" t="s">
        <v>4173</v>
      </c>
    </row>
    <row r="258" spans="4:10" ht="25" customHeight="1" x14ac:dyDescent="0.2">
      <c r="D258" s="13" t="s">
        <v>68</v>
      </c>
      <c r="E258" s="13" t="s">
        <v>602</v>
      </c>
      <c r="F258" s="13" t="s">
        <v>601</v>
      </c>
      <c r="G258" s="14" t="str">
        <f t="shared" si="3"/>
        <v>03366</v>
      </c>
      <c r="H258" s="14" t="s">
        <v>22</v>
      </c>
      <c r="I258" s="14" t="s">
        <v>20</v>
      </c>
      <c r="J258" s="14" t="s">
        <v>4174</v>
      </c>
    </row>
    <row r="259" spans="4:10" ht="25" customHeight="1" x14ac:dyDescent="0.2">
      <c r="D259" s="13" t="s">
        <v>68</v>
      </c>
      <c r="E259" s="13" t="s">
        <v>604</v>
      </c>
      <c r="F259" s="13" t="s">
        <v>603</v>
      </c>
      <c r="G259" s="14" t="str">
        <f t="shared" si="3"/>
        <v>03381</v>
      </c>
      <c r="H259" s="14" t="s">
        <v>22</v>
      </c>
      <c r="I259" s="14" t="s">
        <v>20</v>
      </c>
      <c r="J259" s="14" t="s">
        <v>4175</v>
      </c>
    </row>
    <row r="260" spans="4:10" ht="25" customHeight="1" x14ac:dyDescent="0.2">
      <c r="D260" s="13" t="s">
        <v>68</v>
      </c>
      <c r="E260" s="13" t="s">
        <v>606</v>
      </c>
      <c r="F260" s="13" t="s">
        <v>605</v>
      </c>
      <c r="G260" s="14" t="str">
        <f t="shared" si="3"/>
        <v>03402</v>
      </c>
      <c r="H260" s="14" t="s">
        <v>22</v>
      </c>
      <c r="I260" s="14" t="s">
        <v>20</v>
      </c>
      <c r="J260" s="14" t="s">
        <v>4176</v>
      </c>
    </row>
    <row r="261" spans="4:10" ht="25" customHeight="1" x14ac:dyDescent="0.2">
      <c r="D261" s="13" t="s">
        <v>68</v>
      </c>
      <c r="E261" s="13" t="s">
        <v>608</v>
      </c>
      <c r="F261" s="13" t="s">
        <v>607</v>
      </c>
      <c r="G261" s="14" t="str">
        <f t="shared" ref="G261:G324" si="4">LEFT(F261,5)</f>
        <v>03441</v>
      </c>
      <c r="H261" s="14" t="s">
        <v>22</v>
      </c>
      <c r="I261" s="14" t="s">
        <v>20</v>
      </c>
      <c r="J261" s="14" t="s">
        <v>4177</v>
      </c>
    </row>
    <row r="262" spans="4:10" ht="25" customHeight="1" x14ac:dyDescent="0.2">
      <c r="D262" s="13" t="s">
        <v>68</v>
      </c>
      <c r="E262" s="13" t="s">
        <v>610</v>
      </c>
      <c r="F262" s="13" t="s">
        <v>609</v>
      </c>
      <c r="G262" s="14" t="str">
        <f t="shared" si="4"/>
        <v>03461</v>
      </c>
      <c r="H262" s="14" t="s">
        <v>22</v>
      </c>
      <c r="I262" s="14" t="s">
        <v>20</v>
      </c>
      <c r="J262" s="14" t="s">
        <v>4178</v>
      </c>
    </row>
    <row r="263" spans="4:10" ht="25" customHeight="1" x14ac:dyDescent="0.2">
      <c r="D263" s="13" t="s">
        <v>68</v>
      </c>
      <c r="E263" s="13" t="s">
        <v>612</v>
      </c>
      <c r="F263" s="13" t="s">
        <v>611</v>
      </c>
      <c r="G263" s="14" t="str">
        <f t="shared" si="4"/>
        <v>03482</v>
      </c>
      <c r="H263" s="14" t="s">
        <v>22</v>
      </c>
      <c r="I263" s="14" t="s">
        <v>20</v>
      </c>
      <c r="J263" s="14" t="s">
        <v>4179</v>
      </c>
    </row>
    <row r="264" spans="4:10" ht="25" customHeight="1" x14ac:dyDescent="0.2">
      <c r="D264" s="13" t="s">
        <v>68</v>
      </c>
      <c r="E264" s="13" t="s">
        <v>614</v>
      </c>
      <c r="F264" s="13" t="s">
        <v>613</v>
      </c>
      <c r="G264" s="14" t="str">
        <f t="shared" si="4"/>
        <v>03483</v>
      </c>
      <c r="H264" s="14" t="s">
        <v>22</v>
      </c>
      <c r="I264" s="14" t="s">
        <v>20</v>
      </c>
      <c r="J264" s="14" t="s">
        <v>4180</v>
      </c>
    </row>
    <row r="265" spans="4:10" ht="25" customHeight="1" x14ac:dyDescent="0.2">
      <c r="D265" s="13" t="s">
        <v>68</v>
      </c>
      <c r="E265" s="13" t="s">
        <v>616</v>
      </c>
      <c r="F265" s="13" t="s">
        <v>615</v>
      </c>
      <c r="G265" s="14" t="str">
        <f t="shared" si="4"/>
        <v>03484</v>
      </c>
      <c r="H265" s="14" t="s">
        <v>22</v>
      </c>
      <c r="I265" s="14" t="s">
        <v>20</v>
      </c>
      <c r="J265" s="14" t="s">
        <v>4181</v>
      </c>
    </row>
    <row r="266" spans="4:10" ht="25" customHeight="1" x14ac:dyDescent="0.2">
      <c r="D266" s="13" t="s">
        <v>68</v>
      </c>
      <c r="E266" s="13" t="s">
        <v>618</v>
      </c>
      <c r="F266" s="13" t="s">
        <v>617</v>
      </c>
      <c r="G266" s="14" t="str">
        <f t="shared" si="4"/>
        <v>03485</v>
      </c>
      <c r="H266" s="14" t="s">
        <v>22</v>
      </c>
      <c r="I266" s="14" t="s">
        <v>20</v>
      </c>
      <c r="J266" s="14" t="s">
        <v>4182</v>
      </c>
    </row>
    <row r="267" spans="4:10" ht="25" customHeight="1" x14ac:dyDescent="0.2">
      <c r="D267" s="13" t="s">
        <v>68</v>
      </c>
      <c r="E267" s="13" t="s">
        <v>620</v>
      </c>
      <c r="F267" s="13" t="s">
        <v>619</v>
      </c>
      <c r="G267" s="14" t="str">
        <f t="shared" si="4"/>
        <v>03501</v>
      </c>
      <c r="H267" s="14" t="s">
        <v>22</v>
      </c>
      <c r="I267" s="14" t="s">
        <v>20</v>
      </c>
      <c r="J267" s="14" t="s">
        <v>4183</v>
      </c>
    </row>
    <row r="268" spans="4:10" ht="25" customHeight="1" x14ac:dyDescent="0.2">
      <c r="D268" s="13" t="s">
        <v>68</v>
      </c>
      <c r="E268" s="13" t="s">
        <v>622</v>
      </c>
      <c r="F268" s="13" t="s">
        <v>621</v>
      </c>
      <c r="G268" s="14" t="str">
        <f t="shared" si="4"/>
        <v>03503</v>
      </c>
      <c r="H268" s="14" t="s">
        <v>22</v>
      </c>
      <c r="I268" s="14" t="s">
        <v>20</v>
      </c>
      <c r="J268" s="14" t="s">
        <v>4184</v>
      </c>
    </row>
    <row r="269" spans="4:10" ht="25" customHeight="1" x14ac:dyDescent="0.2">
      <c r="D269" s="13" t="s">
        <v>68</v>
      </c>
      <c r="E269" s="13" t="s">
        <v>624</v>
      </c>
      <c r="F269" s="13" t="s">
        <v>623</v>
      </c>
      <c r="G269" s="14" t="str">
        <f t="shared" si="4"/>
        <v>03506</v>
      </c>
      <c r="H269" s="14" t="s">
        <v>22</v>
      </c>
      <c r="I269" s="14" t="s">
        <v>20</v>
      </c>
      <c r="J269" s="14" t="s">
        <v>4185</v>
      </c>
    </row>
    <row r="270" spans="4:10" ht="25" customHeight="1" x14ac:dyDescent="0.2">
      <c r="D270" s="13" t="s">
        <v>68</v>
      </c>
      <c r="E270" s="13" t="s">
        <v>626</v>
      </c>
      <c r="F270" s="13" t="s">
        <v>625</v>
      </c>
      <c r="G270" s="14" t="str">
        <f t="shared" si="4"/>
        <v>03507</v>
      </c>
      <c r="H270" s="14" t="s">
        <v>22</v>
      </c>
      <c r="I270" s="14" t="s">
        <v>20</v>
      </c>
      <c r="J270" s="14" t="s">
        <v>4186</v>
      </c>
    </row>
    <row r="271" spans="4:10" ht="25" customHeight="1" x14ac:dyDescent="0.2">
      <c r="D271" s="13" t="s">
        <v>68</v>
      </c>
      <c r="E271" s="13" t="s">
        <v>628</v>
      </c>
      <c r="F271" s="13" t="s">
        <v>627</v>
      </c>
      <c r="G271" s="14" t="str">
        <f t="shared" si="4"/>
        <v>03524</v>
      </c>
      <c r="H271" s="14" t="s">
        <v>22</v>
      </c>
      <c r="I271" s="14" t="s">
        <v>20</v>
      </c>
      <c r="J271" s="14" t="s">
        <v>4187</v>
      </c>
    </row>
    <row r="272" spans="4:10" ht="25" customHeight="1" x14ac:dyDescent="0.2">
      <c r="D272" s="13" t="s">
        <v>69</v>
      </c>
      <c r="E272" s="14" t="s">
        <v>3778</v>
      </c>
      <c r="F272" s="13" t="s">
        <v>3558</v>
      </c>
      <c r="G272" s="14" t="str">
        <f t="shared" si="4"/>
        <v>04101</v>
      </c>
      <c r="H272" s="14" t="s">
        <v>23</v>
      </c>
      <c r="I272" s="14" t="s">
        <v>4188</v>
      </c>
      <c r="J272" s="14" t="s">
        <v>4189</v>
      </c>
    </row>
    <row r="273" spans="4:10" ht="25" customHeight="1" x14ac:dyDescent="0.2">
      <c r="D273" s="13" t="s">
        <v>69</v>
      </c>
      <c r="E273" s="14" t="s">
        <v>3779</v>
      </c>
      <c r="F273" s="13" t="s">
        <v>3559</v>
      </c>
      <c r="G273" s="14" t="str">
        <f t="shared" si="4"/>
        <v>04102</v>
      </c>
      <c r="H273" s="14" t="s">
        <v>23</v>
      </c>
      <c r="I273" s="14" t="s">
        <v>4188</v>
      </c>
      <c r="J273" s="14" t="s">
        <v>4190</v>
      </c>
    </row>
    <row r="274" spans="4:10" ht="25" customHeight="1" x14ac:dyDescent="0.2">
      <c r="D274" s="13" t="s">
        <v>69</v>
      </c>
      <c r="E274" s="14" t="s">
        <v>3780</v>
      </c>
      <c r="F274" s="13" t="s">
        <v>3560</v>
      </c>
      <c r="G274" s="14" t="str">
        <f t="shared" si="4"/>
        <v>04103</v>
      </c>
      <c r="H274" s="14" t="s">
        <v>23</v>
      </c>
      <c r="I274" s="14" t="s">
        <v>4188</v>
      </c>
      <c r="J274" s="14" t="s">
        <v>4191</v>
      </c>
    </row>
    <row r="275" spans="4:10" ht="25" customHeight="1" x14ac:dyDescent="0.2">
      <c r="D275" s="13" t="s">
        <v>69</v>
      </c>
      <c r="E275" s="14" t="s">
        <v>3781</v>
      </c>
      <c r="F275" s="13" t="s">
        <v>3561</v>
      </c>
      <c r="G275" s="14" t="str">
        <f t="shared" si="4"/>
        <v>04104</v>
      </c>
      <c r="H275" s="14" t="s">
        <v>23</v>
      </c>
      <c r="I275" s="14" t="s">
        <v>4188</v>
      </c>
      <c r="J275" s="14" t="s">
        <v>4192</v>
      </c>
    </row>
    <row r="276" spans="4:10" ht="25" customHeight="1" x14ac:dyDescent="0.2">
      <c r="D276" s="13" t="s">
        <v>69</v>
      </c>
      <c r="E276" s="14" t="s">
        <v>3782</v>
      </c>
      <c r="F276" s="13" t="s">
        <v>3562</v>
      </c>
      <c r="G276" s="14" t="str">
        <f t="shared" si="4"/>
        <v>04105</v>
      </c>
      <c r="H276" s="14" t="s">
        <v>23</v>
      </c>
      <c r="I276" s="14" t="s">
        <v>4188</v>
      </c>
      <c r="J276" s="14" t="s">
        <v>4193</v>
      </c>
    </row>
    <row r="277" spans="4:10" ht="25" customHeight="1" x14ac:dyDescent="0.2">
      <c r="D277" s="13" t="s">
        <v>69</v>
      </c>
      <c r="E277" s="13" t="s">
        <v>630</v>
      </c>
      <c r="F277" s="13" t="s">
        <v>629</v>
      </c>
      <c r="G277" s="14" t="str">
        <f t="shared" si="4"/>
        <v>04202</v>
      </c>
      <c r="H277" s="14" t="s">
        <v>23</v>
      </c>
      <c r="I277" s="14" t="s">
        <v>4194</v>
      </c>
      <c r="J277" s="14" t="s">
        <v>20</v>
      </c>
    </row>
    <row r="278" spans="4:10" ht="25" customHeight="1" x14ac:dyDescent="0.2">
      <c r="D278" s="13" t="s">
        <v>69</v>
      </c>
      <c r="E278" s="13" t="s">
        <v>632</v>
      </c>
      <c r="F278" s="13" t="s">
        <v>631</v>
      </c>
      <c r="G278" s="14" t="str">
        <f t="shared" si="4"/>
        <v>04203</v>
      </c>
      <c r="H278" s="14" t="s">
        <v>23</v>
      </c>
      <c r="I278" s="14" t="s">
        <v>4195</v>
      </c>
      <c r="J278" s="14" t="s">
        <v>20</v>
      </c>
    </row>
    <row r="279" spans="4:10" ht="25" customHeight="1" x14ac:dyDescent="0.2">
      <c r="D279" s="13" t="s">
        <v>69</v>
      </c>
      <c r="E279" s="13" t="s">
        <v>634</v>
      </c>
      <c r="F279" s="13" t="s">
        <v>633</v>
      </c>
      <c r="G279" s="14" t="str">
        <f t="shared" si="4"/>
        <v>04205</v>
      </c>
      <c r="H279" s="14" t="s">
        <v>23</v>
      </c>
      <c r="I279" s="14" t="s">
        <v>4196</v>
      </c>
      <c r="J279" s="14" t="s">
        <v>20</v>
      </c>
    </row>
    <row r="280" spans="4:10" ht="25" customHeight="1" x14ac:dyDescent="0.2">
      <c r="D280" s="13" t="s">
        <v>69</v>
      </c>
      <c r="E280" s="13" t="s">
        <v>636</v>
      </c>
      <c r="F280" s="13" t="s">
        <v>635</v>
      </c>
      <c r="G280" s="14" t="str">
        <f t="shared" si="4"/>
        <v>04206</v>
      </c>
      <c r="H280" s="14" t="s">
        <v>23</v>
      </c>
      <c r="I280" s="14" t="s">
        <v>4197</v>
      </c>
      <c r="J280" s="14" t="s">
        <v>20</v>
      </c>
    </row>
    <row r="281" spans="4:10" ht="25" customHeight="1" x14ac:dyDescent="0.2">
      <c r="D281" s="13" t="s">
        <v>69</v>
      </c>
      <c r="E281" s="13" t="s">
        <v>638</v>
      </c>
      <c r="F281" s="13" t="s">
        <v>637</v>
      </c>
      <c r="G281" s="14" t="str">
        <f t="shared" si="4"/>
        <v>04207</v>
      </c>
      <c r="H281" s="14" t="s">
        <v>23</v>
      </c>
      <c r="I281" s="14" t="s">
        <v>4198</v>
      </c>
      <c r="J281" s="14" t="s">
        <v>20</v>
      </c>
    </row>
    <row r="282" spans="4:10" ht="25" customHeight="1" x14ac:dyDescent="0.2">
      <c r="D282" s="13" t="s">
        <v>69</v>
      </c>
      <c r="E282" s="13" t="s">
        <v>640</v>
      </c>
      <c r="F282" s="13" t="s">
        <v>639</v>
      </c>
      <c r="G282" s="14" t="str">
        <f t="shared" si="4"/>
        <v>04208</v>
      </c>
      <c r="H282" s="14" t="s">
        <v>23</v>
      </c>
      <c r="I282" s="14" t="s">
        <v>4199</v>
      </c>
      <c r="J282" s="14" t="s">
        <v>20</v>
      </c>
    </row>
    <row r="283" spans="4:10" ht="25" customHeight="1" x14ac:dyDescent="0.2">
      <c r="D283" s="13" t="s">
        <v>69</v>
      </c>
      <c r="E283" s="13" t="s">
        <v>642</v>
      </c>
      <c r="F283" s="13" t="s">
        <v>641</v>
      </c>
      <c r="G283" s="14" t="str">
        <f t="shared" si="4"/>
        <v>04209</v>
      </c>
      <c r="H283" s="14" t="s">
        <v>23</v>
      </c>
      <c r="I283" s="14" t="s">
        <v>4200</v>
      </c>
      <c r="J283" s="14" t="s">
        <v>20</v>
      </c>
    </row>
    <row r="284" spans="4:10" ht="25" customHeight="1" x14ac:dyDescent="0.2">
      <c r="D284" s="13" t="s">
        <v>69</v>
      </c>
      <c r="E284" s="13" t="s">
        <v>644</v>
      </c>
      <c r="F284" s="13" t="s">
        <v>643</v>
      </c>
      <c r="G284" s="14" t="str">
        <f t="shared" si="4"/>
        <v>04211</v>
      </c>
      <c r="H284" s="14" t="s">
        <v>23</v>
      </c>
      <c r="I284" s="14" t="s">
        <v>4201</v>
      </c>
      <c r="J284" s="14" t="s">
        <v>20</v>
      </c>
    </row>
    <row r="285" spans="4:10" ht="25" customHeight="1" x14ac:dyDescent="0.2">
      <c r="D285" s="13" t="s">
        <v>69</v>
      </c>
      <c r="E285" s="13" t="s">
        <v>646</v>
      </c>
      <c r="F285" s="13" t="s">
        <v>645</v>
      </c>
      <c r="G285" s="14" t="str">
        <f t="shared" si="4"/>
        <v>04212</v>
      </c>
      <c r="H285" s="14" t="s">
        <v>23</v>
      </c>
      <c r="I285" s="14" t="s">
        <v>4202</v>
      </c>
      <c r="J285" s="14" t="s">
        <v>20</v>
      </c>
    </row>
    <row r="286" spans="4:10" ht="25" customHeight="1" x14ac:dyDescent="0.2">
      <c r="D286" s="13" t="s">
        <v>69</v>
      </c>
      <c r="E286" s="13" t="s">
        <v>648</v>
      </c>
      <c r="F286" s="13" t="s">
        <v>647</v>
      </c>
      <c r="G286" s="14" t="str">
        <f t="shared" si="4"/>
        <v>04213</v>
      </c>
      <c r="H286" s="14" t="s">
        <v>23</v>
      </c>
      <c r="I286" s="14" t="s">
        <v>4203</v>
      </c>
      <c r="J286" s="14" t="s">
        <v>20</v>
      </c>
    </row>
    <row r="287" spans="4:10" ht="25" customHeight="1" x14ac:dyDescent="0.2">
      <c r="D287" s="13" t="s">
        <v>69</v>
      </c>
      <c r="E287" s="13" t="s">
        <v>650</v>
      </c>
      <c r="F287" s="13" t="s">
        <v>649</v>
      </c>
      <c r="G287" s="14" t="str">
        <f t="shared" si="4"/>
        <v>04214</v>
      </c>
      <c r="H287" s="14" t="s">
        <v>23</v>
      </c>
      <c r="I287" s="14" t="s">
        <v>4204</v>
      </c>
      <c r="J287" s="14" t="s">
        <v>20</v>
      </c>
    </row>
    <row r="288" spans="4:10" ht="25" customHeight="1" x14ac:dyDescent="0.2">
      <c r="D288" s="13" t="s">
        <v>69</v>
      </c>
      <c r="E288" s="13" t="s">
        <v>652</v>
      </c>
      <c r="F288" s="13" t="s">
        <v>651</v>
      </c>
      <c r="G288" s="14" t="str">
        <f t="shared" si="4"/>
        <v>04215</v>
      </c>
      <c r="H288" s="14" t="s">
        <v>23</v>
      </c>
      <c r="I288" s="14" t="s">
        <v>4205</v>
      </c>
      <c r="J288" s="14" t="s">
        <v>20</v>
      </c>
    </row>
    <row r="289" spans="4:10" ht="25" customHeight="1" x14ac:dyDescent="0.2">
      <c r="D289" s="13" t="s">
        <v>69</v>
      </c>
      <c r="E289" s="13" t="s">
        <v>654</v>
      </c>
      <c r="F289" s="13" t="s">
        <v>653</v>
      </c>
      <c r="G289" s="14" t="str">
        <f t="shared" si="4"/>
        <v>04216</v>
      </c>
      <c r="H289" s="14" t="s">
        <v>23</v>
      </c>
      <c r="I289" s="14" t="s">
        <v>4206</v>
      </c>
      <c r="J289" s="14" t="s">
        <v>20</v>
      </c>
    </row>
    <row r="290" spans="4:10" ht="25" customHeight="1" x14ac:dyDescent="0.2">
      <c r="D290" s="13" t="s">
        <v>69</v>
      </c>
      <c r="E290" s="13" t="s">
        <v>656</v>
      </c>
      <c r="F290" s="13" t="s">
        <v>655</v>
      </c>
      <c r="G290" s="14" t="str">
        <f t="shared" si="4"/>
        <v>04301</v>
      </c>
      <c r="H290" s="14" t="s">
        <v>23</v>
      </c>
      <c r="I290" s="14" t="s">
        <v>20</v>
      </c>
      <c r="J290" s="14" t="s">
        <v>4207</v>
      </c>
    </row>
    <row r="291" spans="4:10" ht="25" customHeight="1" x14ac:dyDescent="0.2">
      <c r="D291" s="13" t="s">
        <v>69</v>
      </c>
      <c r="E291" s="13" t="s">
        <v>658</v>
      </c>
      <c r="F291" s="13" t="s">
        <v>657</v>
      </c>
      <c r="G291" s="14" t="str">
        <f t="shared" si="4"/>
        <v>04302</v>
      </c>
      <c r="H291" s="14" t="s">
        <v>23</v>
      </c>
      <c r="I291" s="14" t="s">
        <v>20</v>
      </c>
      <c r="J291" s="14" t="s">
        <v>4208</v>
      </c>
    </row>
    <row r="292" spans="4:10" ht="25" customHeight="1" x14ac:dyDescent="0.2">
      <c r="D292" s="13" t="s">
        <v>69</v>
      </c>
      <c r="E292" s="13" t="s">
        <v>660</v>
      </c>
      <c r="F292" s="13" t="s">
        <v>659</v>
      </c>
      <c r="G292" s="14" t="str">
        <f t="shared" si="4"/>
        <v>04321</v>
      </c>
      <c r="H292" s="14" t="s">
        <v>23</v>
      </c>
      <c r="I292" s="14" t="s">
        <v>20</v>
      </c>
      <c r="J292" s="14" t="s">
        <v>4209</v>
      </c>
    </row>
    <row r="293" spans="4:10" ht="25" customHeight="1" x14ac:dyDescent="0.2">
      <c r="D293" s="13" t="s">
        <v>69</v>
      </c>
      <c r="E293" s="13" t="s">
        <v>662</v>
      </c>
      <c r="F293" s="13" t="s">
        <v>661</v>
      </c>
      <c r="G293" s="14" t="str">
        <f t="shared" si="4"/>
        <v>04322</v>
      </c>
      <c r="H293" s="14" t="s">
        <v>23</v>
      </c>
      <c r="I293" s="14" t="s">
        <v>20</v>
      </c>
      <c r="J293" s="14" t="s">
        <v>4210</v>
      </c>
    </row>
    <row r="294" spans="4:10" ht="25" customHeight="1" x14ac:dyDescent="0.2">
      <c r="D294" s="13" t="s">
        <v>69</v>
      </c>
      <c r="E294" s="13" t="s">
        <v>664</v>
      </c>
      <c r="F294" s="13" t="s">
        <v>663</v>
      </c>
      <c r="G294" s="14" t="str">
        <f t="shared" si="4"/>
        <v>04323</v>
      </c>
      <c r="H294" s="14" t="s">
        <v>23</v>
      </c>
      <c r="I294" s="14" t="s">
        <v>20</v>
      </c>
      <c r="J294" s="14" t="s">
        <v>4211</v>
      </c>
    </row>
    <row r="295" spans="4:10" ht="25" customHeight="1" x14ac:dyDescent="0.2">
      <c r="D295" s="13" t="s">
        <v>69</v>
      </c>
      <c r="E295" s="13" t="s">
        <v>666</v>
      </c>
      <c r="F295" s="13" t="s">
        <v>665</v>
      </c>
      <c r="G295" s="14" t="str">
        <f t="shared" si="4"/>
        <v>04324</v>
      </c>
      <c r="H295" s="14" t="s">
        <v>23</v>
      </c>
      <c r="I295" s="14" t="s">
        <v>20</v>
      </c>
      <c r="J295" s="14" t="s">
        <v>4212</v>
      </c>
    </row>
    <row r="296" spans="4:10" ht="25" customHeight="1" x14ac:dyDescent="0.2">
      <c r="D296" s="13" t="s">
        <v>69</v>
      </c>
      <c r="E296" s="13" t="s">
        <v>668</v>
      </c>
      <c r="F296" s="13" t="s">
        <v>667</v>
      </c>
      <c r="G296" s="14" t="str">
        <f t="shared" si="4"/>
        <v>04341</v>
      </c>
      <c r="H296" s="14" t="s">
        <v>23</v>
      </c>
      <c r="I296" s="14" t="s">
        <v>20</v>
      </c>
      <c r="J296" s="14" t="s">
        <v>4213</v>
      </c>
    </row>
    <row r="297" spans="4:10" ht="25" customHeight="1" x14ac:dyDescent="0.2">
      <c r="D297" s="13" t="s">
        <v>69</v>
      </c>
      <c r="E297" s="13" t="s">
        <v>670</v>
      </c>
      <c r="F297" s="13" t="s">
        <v>669</v>
      </c>
      <c r="G297" s="14" t="str">
        <f t="shared" si="4"/>
        <v>04361</v>
      </c>
      <c r="H297" s="14" t="s">
        <v>23</v>
      </c>
      <c r="I297" s="14" t="s">
        <v>20</v>
      </c>
      <c r="J297" s="14" t="s">
        <v>4214</v>
      </c>
    </row>
    <row r="298" spans="4:10" ht="25" customHeight="1" x14ac:dyDescent="0.2">
      <c r="D298" s="13" t="s">
        <v>69</v>
      </c>
      <c r="E298" s="13" t="s">
        <v>672</v>
      </c>
      <c r="F298" s="13" t="s">
        <v>671</v>
      </c>
      <c r="G298" s="14" t="str">
        <f t="shared" si="4"/>
        <v>04362</v>
      </c>
      <c r="H298" s="14" t="s">
        <v>23</v>
      </c>
      <c r="I298" s="14" t="s">
        <v>20</v>
      </c>
      <c r="J298" s="14" t="s">
        <v>4215</v>
      </c>
    </row>
    <row r="299" spans="4:10" ht="25" customHeight="1" x14ac:dyDescent="0.2">
      <c r="D299" s="13" t="s">
        <v>69</v>
      </c>
      <c r="E299" s="13" t="s">
        <v>674</v>
      </c>
      <c r="F299" s="13" t="s">
        <v>673</v>
      </c>
      <c r="G299" s="14" t="str">
        <f t="shared" si="4"/>
        <v>04401</v>
      </c>
      <c r="H299" s="14" t="s">
        <v>23</v>
      </c>
      <c r="I299" s="14" t="s">
        <v>20</v>
      </c>
      <c r="J299" s="14" t="s">
        <v>4216</v>
      </c>
    </row>
    <row r="300" spans="4:10" ht="25" customHeight="1" x14ac:dyDescent="0.2">
      <c r="D300" s="13" t="s">
        <v>69</v>
      </c>
      <c r="E300" s="13" t="s">
        <v>676</v>
      </c>
      <c r="F300" s="13" t="s">
        <v>675</v>
      </c>
      <c r="G300" s="14" t="str">
        <f t="shared" si="4"/>
        <v>04404</v>
      </c>
      <c r="H300" s="14" t="s">
        <v>23</v>
      </c>
      <c r="I300" s="14" t="s">
        <v>20</v>
      </c>
      <c r="J300" s="14" t="s">
        <v>4217</v>
      </c>
    </row>
    <row r="301" spans="4:10" ht="25" customHeight="1" x14ac:dyDescent="0.2">
      <c r="D301" s="13" t="s">
        <v>69</v>
      </c>
      <c r="E301" s="13" t="s">
        <v>678</v>
      </c>
      <c r="F301" s="13" t="s">
        <v>677</v>
      </c>
      <c r="G301" s="14" t="str">
        <f t="shared" si="4"/>
        <v>04406</v>
      </c>
      <c r="H301" s="14" t="s">
        <v>23</v>
      </c>
      <c r="I301" s="14" t="s">
        <v>20</v>
      </c>
      <c r="J301" s="14" t="s">
        <v>4218</v>
      </c>
    </row>
    <row r="302" spans="4:10" ht="25" customHeight="1" x14ac:dyDescent="0.2">
      <c r="D302" s="13" t="s">
        <v>69</v>
      </c>
      <c r="E302" s="13" t="s">
        <v>680</v>
      </c>
      <c r="F302" s="13" t="s">
        <v>679</v>
      </c>
      <c r="G302" s="14" t="str">
        <f t="shared" si="4"/>
        <v>04421</v>
      </c>
      <c r="H302" s="14" t="s">
        <v>23</v>
      </c>
      <c r="I302" s="14" t="s">
        <v>20</v>
      </c>
      <c r="J302" s="14" t="s">
        <v>4219</v>
      </c>
    </row>
    <row r="303" spans="4:10" ht="25" customHeight="1" x14ac:dyDescent="0.2">
      <c r="D303" s="13" t="s">
        <v>69</v>
      </c>
      <c r="E303" s="13" t="s">
        <v>682</v>
      </c>
      <c r="F303" s="13" t="s">
        <v>681</v>
      </c>
      <c r="G303" s="14" t="str">
        <f t="shared" si="4"/>
        <v>04422</v>
      </c>
      <c r="H303" s="14" t="s">
        <v>23</v>
      </c>
      <c r="I303" s="14" t="s">
        <v>20</v>
      </c>
      <c r="J303" s="14" t="s">
        <v>4220</v>
      </c>
    </row>
    <row r="304" spans="4:10" ht="25" customHeight="1" x14ac:dyDescent="0.2">
      <c r="D304" s="13" t="s">
        <v>69</v>
      </c>
      <c r="E304" s="13" t="s">
        <v>684</v>
      </c>
      <c r="F304" s="13" t="s">
        <v>683</v>
      </c>
      <c r="G304" s="14" t="str">
        <f t="shared" si="4"/>
        <v>04424</v>
      </c>
      <c r="H304" s="14" t="s">
        <v>23</v>
      </c>
      <c r="I304" s="14" t="s">
        <v>20</v>
      </c>
      <c r="J304" s="14" t="s">
        <v>4221</v>
      </c>
    </row>
    <row r="305" spans="4:10" ht="25" customHeight="1" x14ac:dyDescent="0.2">
      <c r="D305" s="13" t="s">
        <v>69</v>
      </c>
      <c r="E305" s="13" t="s">
        <v>686</v>
      </c>
      <c r="F305" s="13" t="s">
        <v>685</v>
      </c>
      <c r="G305" s="14" t="str">
        <f t="shared" si="4"/>
        <v>04444</v>
      </c>
      <c r="H305" s="14" t="s">
        <v>23</v>
      </c>
      <c r="I305" s="14" t="s">
        <v>20</v>
      </c>
      <c r="J305" s="14" t="s">
        <v>4222</v>
      </c>
    </row>
    <row r="306" spans="4:10" ht="25" customHeight="1" x14ac:dyDescent="0.2">
      <c r="D306" s="13" t="s">
        <v>69</v>
      </c>
      <c r="E306" s="13" t="s">
        <v>688</v>
      </c>
      <c r="F306" s="13" t="s">
        <v>687</v>
      </c>
      <c r="G306" s="14" t="str">
        <f t="shared" si="4"/>
        <v>04445</v>
      </c>
      <c r="H306" s="14" t="s">
        <v>23</v>
      </c>
      <c r="I306" s="14" t="s">
        <v>20</v>
      </c>
      <c r="J306" s="14" t="s">
        <v>4223</v>
      </c>
    </row>
    <row r="307" spans="4:10" ht="25" customHeight="1" x14ac:dyDescent="0.2">
      <c r="D307" s="13" t="s">
        <v>69</v>
      </c>
      <c r="E307" s="13" t="s">
        <v>690</v>
      </c>
      <c r="F307" s="13" t="s">
        <v>689</v>
      </c>
      <c r="G307" s="14" t="str">
        <f t="shared" si="4"/>
        <v>04501</v>
      </c>
      <c r="H307" s="14" t="s">
        <v>23</v>
      </c>
      <c r="I307" s="14" t="s">
        <v>20</v>
      </c>
      <c r="J307" s="14" t="s">
        <v>4224</v>
      </c>
    </row>
    <row r="308" spans="4:10" ht="25" customHeight="1" x14ac:dyDescent="0.2">
      <c r="D308" s="13" t="s">
        <v>69</v>
      </c>
      <c r="E308" s="13" t="s">
        <v>692</v>
      </c>
      <c r="F308" s="13" t="s">
        <v>691</v>
      </c>
      <c r="G308" s="14" t="str">
        <f t="shared" si="4"/>
        <v>04505</v>
      </c>
      <c r="H308" s="14" t="s">
        <v>23</v>
      </c>
      <c r="I308" s="14" t="s">
        <v>20</v>
      </c>
      <c r="J308" s="14" t="s">
        <v>4225</v>
      </c>
    </row>
    <row r="309" spans="4:10" ht="25" customHeight="1" x14ac:dyDescent="0.2">
      <c r="D309" s="13" t="s">
        <v>69</v>
      </c>
      <c r="E309" s="13" t="s">
        <v>694</v>
      </c>
      <c r="F309" s="13" t="s">
        <v>693</v>
      </c>
      <c r="G309" s="14" t="str">
        <f t="shared" si="4"/>
        <v>04581</v>
      </c>
      <c r="H309" s="14" t="s">
        <v>23</v>
      </c>
      <c r="I309" s="14" t="s">
        <v>20</v>
      </c>
      <c r="J309" s="14" t="s">
        <v>4226</v>
      </c>
    </row>
    <row r="310" spans="4:10" ht="25" customHeight="1" x14ac:dyDescent="0.2">
      <c r="D310" s="13" t="s">
        <v>69</v>
      </c>
      <c r="E310" s="13" t="s">
        <v>696</v>
      </c>
      <c r="F310" s="13" t="s">
        <v>695</v>
      </c>
      <c r="G310" s="14" t="str">
        <f t="shared" si="4"/>
        <v>04606</v>
      </c>
      <c r="H310" s="14" t="s">
        <v>23</v>
      </c>
      <c r="I310" s="14" t="s">
        <v>20</v>
      </c>
      <c r="J310" s="14" t="s">
        <v>4227</v>
      </c>
    </row>
    <row r="311" spans="4:10" ht="25" customHeight="1" x14ac:dyDescent="0.2">
      <c r="D311" s="13" t="s">
        <v>70</v>
      </c>
      <c r="E311" s="13" t="s">
        <v>698</v>
      </c>
      <c r="F311" s="13" t="s">
        <v>697</v>
      </c>
      <c r="G311" s="14" t="str">
        <f t="shared" si="4"/>
        <v>05201</v>
      </c>
      <c r="H311" s="14" t="s">
        <v>24</v>
      </c>
      <c r="I311" s="14" t="s">
        <v>24</v>
      </c>
      <c r="J311" s="14" t="s">
        <v>20</v>
      </c>
    </row>
    <row r="312" spans="4:10" ht="25" customHeight="1" x14ac:dyDescent="0.2">
      <c r="D312" s="13" t="s">
        <v>70</v>
      </c>
      <c r="E312" s="13" t="s">
        <v>700</v>
      </c>
      <c r="F312" s="13" t="s">
        <v>699</v>
      </c>
      <c r="G312" s="14" t="str">
        <f t="shared" si="4"/>
        <v>05202</v>
      </c>
      <c r="H312" s="14" t="s">
        <v>24</v>
      </c>
      <c r="I312" s="14" t="s">
        <v>4228</v>
      </c>
      <c r="J312" s="14" t="s">
        <v>20</v>
      </c>
    </row>
    <row r="313" spans="4:10" ht="25" customHeight="1" x14ac:dyDescent="0.2">
      <c r="D313" s="13" t="s">
        <v>70</v>
      </c>
      <c r="E313" s="13" t="s">
        <v>702</v>
      </c>
      <c r="F313" s="13" t="s">
        <v>701</v>
      </c>
      <c r="G313" s="14" t="str">
        <f t="shared" si="4"/>
        <v>05203</v>
      </c>
      <c r="H313" s="14" t="s">
        <v>24</v>
      </c>
      <c r="I313" s="14" t="s">
        <v>4229</v>
      </c>
      <c r="J313" s="14" t="s">
        <v>20</v>
      </c>
    </row>
    <row r="314" spans="4:10" ht="25" customHeight="1" x14ac:dyDescent="0.2">
      <c r="D314" s="13" t="s">
        <v>70</v>
      </c>
      <c r="E314" s="13" t="s">
        <v>704</v>
      </c>
      <c r="F314" s="13" t="s">
        <v>703</v>
      </c>
      <c r="G314" s="14" t="str">
        <f t="shared" si="4"/>
        <v>05204</v>
      </c>
      <c r="H314" s="14" t="s">
        <v>24</v>
      </c>
      <c r="I314" s="14" t="s">
        <v>4230</v>
      </c>
      <c r="J314" s="14" t="s">
        <v>20</v>
      </c>
    </row>
    <row r="315" spans="4:10" ht="25" customHeight="1" x14ac:dyDescent="0.2">
      <c r="D315" s="13" t="s">
        <v>70</v>
      </c>
      <c r="E315" s="13" t="s">
        <v>706</v>
      </c>
      <c r="F315" s="13" t="s">
        <v>705</v>
      </c>
      <c r="G315" s="14" t="str">
        <f t="shared" si="4"/>
        <v>05206</v>
      </c>
      <c r="H315" s="14" t="s">
        <v>24</v>
      </c>
      <c r="I315" s="14" t="s">
        <v>4231</v>
      </c>
      <c r="J315" s="14" t="s">
        <v>20</v>
      </c>
    </row>
    <row r="316" spans="4:10" ht="25" customHeight="1" x14ac:dyDescent="0.2">
      <c r="D316" s="13" t="s">
        <v>70</v>
      </c>
      <c r="E316" s="13" t="s">
        <v>708</v>
      </c>
      <c r="F316" s="13" t="s">
        <v>707</v>
      </c>
      <c r="G316" s="14" t="str">
        <f t="shared" si="4"/>
        <v>05207</v>
      </c>
      <c r="H316" s="14" t="s">
        <v>24</v>
      </c>
      <c r="I316" s="14" t="s">
        <v>4232</v>
      </c>
      <c r="J316" s="14" t="s">
        <v>20</v>
      </c>
    </row>
    <row r="317" spans="4:10" ht="25" customHeight="1" x14ac:dyDescent="0.2">
      <c r="D317" s="13" t="s">
        <v>70</v>
      </c>
      <c r="E317" s="13" t="s">
        <v>710</v>
      </c>
      <c r="F317" s="13" t="s">
        <v>709</v>
      </c>
      <c r="G317" s="14" t="str">
        <f t="shared" si="4"/>
        <v>05209</v>
      </c>
      <c r="H317" s="14" t="s">
        <v>24</v>
      </c>
      <c r="I317" s="14" t="s">
        <v>4233</v>
      </c>
      <c r="J317" s="14" t="s">
        <v>20</v>
      </c>
    </row>
    <row r="318" spans="4:10" ht="25" customHeight="1" x14ac:dyDescent="0.2">
      <c r="D318" s="13" t="s">
        <v>70</v>
      </c>
      <c r="E318" s="13" t="s">
        <v>712</v>
      </c>
      <c r="F318" s="13" t="s">
        <v>711</v>
      </c>
      <c r="G318" s="14" t="str">
        <f t="shared" si="4"/>
        <v>05210</v>
      </c>
      <c r="H318" s="14" t="s">
        <v>24</v>
      </c>
      <c r="I318" s="14" t="s">
        <v>4234</v>
      </c>
      <c r="J318" s="14" t="s">
        <v>20</v>
      </c>
    </row>
    <row r="319" spans="4:10" ht="25" customHeight="1" x14ac:dyDescent="0.2">
      <c r="D319" s="13" t="s">
        <v>70</v>
      </c>
      <c r="E319" s="13" t="s">
        <v>714</v>
      </c>
      <c r="F319" s="13" t="s">
        <v>713</v>
      </c>
      <c r="G319" s="14" t="str">
        <f t="shared" si="4"/>
        <v>05211</v>
      </c>
      <c r="H319" s="14" t="s">
        <v>24</v>
      </c>
      <c r="I319" s="14" t="s">
        <v>4235</v>
      </c>
      <c r="J319" s="14" t="s">
        <v>20</v>
      </c>
    </row>
    <row r="320" spans="4:10" ht="25" customHeight="1" x14ac:dyDescent="0.2">
      <c r="D320" s="13" t="s">
        <v>70</v>
      </c>
      <c r="E320" s="13" t="s">
        <v>716</v>
      </c>
      <c r="F320" s="13" t="s">
        <v>715</v>
      </c>
      <c r="G320" s="14" t="str">
        <f t="shared" si="4"/>
        <v>05212</v>
      </c>
      <c r="H320" s="14" t="s">
        <v>24</v>
      </c>
      <c r="I320" s="14" t="s">
        <v>4236</v>
      </c>
      <c r="J320" s="14" t="s">
        <v>20</v>
      </c>
    </row>
    <row r="321" spans="4:10" ht="25" customHeight="1" x14ac:dyDescent="0.2">
      <c r="D321" s="13" t="s">
        <v>70</v>
      </c>
      <c r="E321" s="13" t="s">
        <v>718</v>
      </c>
      <c r="F321" s="13" t="s">
        <v>717</v>
      </c>
      <c r="G321" s="14" t="str">
        <f t="shared" si="4"/>
        <v>05213</v>
      </c>
      <c r="H321" s="14" t="s">
        <v>24</v>
      </c>
      <c r="I321" s="14" t="s">
        <v>4237</v>
      </c>
      <c r="J321" s="14" t="s">
        <v>20</v>
      </c>
    </row>
    <row r="322" spans="4:10" ht="25" customHeight="1" x14ac:dyDescent="0.2">
      <c r="D322" s="13" t="s">
        <v>70</v>
      </c>
      <c r="E322" s="13" t="s">
        <v>720</v>
      </c>
      <c r="F322" s="13" t="s">
        <v>719</v>
      </c>
      <c r="G322" s="14" t="str">
        <f t="shared" si="4"/>
        <v>05214</v>
      </c>
      <c r="H322" s="14" t="s">
        <v>24</v>
      </c>
      <c r="I322" s="14" t="s">
        <v>4238</v>
      </c>
      <c r="J322" s="14" t="s">
        <v>20</v>
      </c>
    </row>
    <row r="323" spans="4:10" ht="25" customHeight="1" x14ac:dyDescent="0.2">
      <c r="D323" s="13" t="s">
        <v>70</v>
      </c>
      <c r="E323" s="13" t="s">
        <v>722</v>
      </c>
      <c r="F323" s="13" t="s">
        <v>721</v>
      </c>
      <c r="G323" s="14" t="str">
        <f t="shared" si="4"/>
        <v>05215</v>
      </c>
      <c r="H323" s="14" t="s">
        <v>24</v>
      </c>
      <c r="I323" s="14" t="s">
        <v>4239</v>
      </c>
      <c r="J323" s="14" t="s">
        <v>20</v>
      </c>
    </row>
    <row r="324" spans="4:10" ht="25" customHeight="1" x14ac:dyDescent="0.2">
      <c r="D324" s="13" t="s">
        <v>70</v>
      </c>
      <c r="E324" s="13" t="s">
        <v>724</v>
      </c>
      <c r="F324" s="13" t="s">
        <v>723</v>
      </c>
      <c r="G324" s="14" t="str">
        <f t="shared" si="4"/>
        <v>05303</v>
      </c>
      <c r="H324" s="14" t="s">
        <v>24</v>
      </c>
      <c r="I324" s="14" t="s">
        <v>20</v>
      </c>
      <c r="J324" s="14" t="s">
        <v>4240</v>
      </c>
    </row>
    <row r="325" spans="4:10" ht="25" customHeight="1" x14ac:dyDescent="0.2">
      <c r="D325" s="13" t="s">
        <v>70</v>
      </c>
      <c r="E325" s="13" t="s">
        <v>726</v>
      </c>
      <c r="F325" s="13" t="s">
        <v>725</v>
      </c>
      <c r="G325" s="14" t="str">
        <f t="shared" ref="G325:G388" si="5">LEFT(F325,5)</f>
        <v>05327</v>
      </c>
      <c r="H325" s="14" t="s">
        <v>24</v>
      </c>
      <c r="I325" s="14" t="s">
        <v>20</v>
      </c>
      <c r="J325" s="14" t="s">
        <v>4241</v>
      </c>
    </row>
    <row r="326" spans="4:10" ht="25" customHeight="1" x14ac:dyDescent="0.2">
      <c r="D326" s="13" t="s">
        <v>70</v>
      </c>
      <c r="E326" s="13" t="s">
        <v>728</v>
      </c>
      <c r="F326" s="13" t="s">
        <v>727</v>
      </c>
      <c r="G326" s="14" t="str">
        <f t="shared" si="5"/>
        <v>05346</v>
      </c>
      <c r="H326" s="14" t="s">
        <v>24</v>
      </c>
      <c r="I326" s="14" t="s">
        <v>20</v>
      </c>
      <c r="J326" s="14" t="s">
        <v>4242</v>
      </c>
    </row>
    <row r="327" spans="4:10" ht="25" customHeight="1" x14ac:dyDescent="0.2">
      <c r="D327" s="13" t="s">
        <v>70</v>
      </c>
      <c r="E327" s="13" t="s">
        <v>730</v>
      </c>
      <c r="F327" s="13" t="s">
        <v>729</v>
      </c>
      <c r="G327" s="14" t="str">
        <f t="shared" si="5"/>
        <v>05348</v>
      </c>
      <c r="H327" s="14" t="s">
        <v>24</v>
      </c>
      <c r="I327" s="14" t="s">
        <v>20</v>
      </c>
      <c r="J327" s="14" t="s">
        <v>4243</v>
      </c>
    </row>
    <row r="328" spans="4:10" ht="25" customHeight="1" x14ac:dyDescent="0.2">
      <c r="D328" s="13" t="s">
        <v>70</v>
      </c>
      <c r="E328" s="13" t="s">
        <v>732</v>
      </c>
      <c r="F328" s="13" t="s">
        <v>731</v>
      </c>
      <c r="G328" s="14" t="str">
        <f t="shared" si="5"/>
        <v>05349</v>
      </c>
      <c r="H328" s="14" t="s">
        <v>24</v>
      </c>
      <c r="I328" s="14" t="s">
        <v>20</v>
      </c>
      <c r="J328" s="14" t="s">
        <v>4244</v>
      </c>
    </row>
    <row r="329" spans="4:10" ht="25" customHeight="1" x14ac:dyDescent="0.2">
      <c r="D329" s="13" t="s">
        <v>70</v>
      </c>
      <c r="E329" s="13" t="s">
        <v>734</v>
      </c>
      <c r="F329" s="13" t="s">
        <v>733</v>
      </c>
      <c r="G329" s="14" t="str">
        <f t="shared" si="5"/>
        <v>05361</v>
      </c>
      <c r="H329" s="14" t="s">
        <v>24</v>
      </c>
      <c r="I329" s="14" t="s">
        <v>20</v>
      </c>
      <c r="J329" s="14" t="s">
        <v>4245</v>
      </c>
    </row>
    <row r="330" spans="4:10" ht="25" customHeight="1" x14ac:dyDescent="0.2">
      <c r="D330" s="13" t="s">
        <v>70</v>
      </c>
      <c r="E330" s="13" t="s">
        <v>736</v>
      </c>
      <c r="F330" s="13" t="s">
        <v>735</v>
      </c>
      <c r="G330" s="14" t="str">
        <f t="shared" si="5"/>
        <v>05363</v>
      </c>
      <c r="H330" s="14" t="s">
        <v>24</v>
      </c>
      <c r="I330" s="14" t="s">
        <v>20</v>
      </c>
      <c r="J330" s="14" t="s">
        <v>4246</v>
      </c>
    </row>
    <row r="331" spans="4:10" ht="25" customHeight="1" x14ac:dyDescent="0.2">
      <c r="D331" s="13" t="s">
        <v>70</v>
      </c>
      <c r="E331" s="13" t="s">
        <v>738</v>
      </c>
      <c r="F331" s="13" t="s">
        <v>737</v>
      </c>
      <c r="G331" s="14" t="str">
        <f t="shared" si="5"/>
        <v>05366</v>
      </c>
      <c r="H331" s="14" t="s">
        <v>24</v>
      </c>
      <c r="I331" s="14" t="s">
        <v>20</v>
      </c>
      <c r="J331" s="14" t="s">
        <v>4247</v>
      </c>
    </row>
    <row r="332" spans="4:10" ht="25" customHeight="1" x14ac:dyDescent="0.2">
      <c r="D332" s="13" t="s">
        <v>70</v>
      </c>
      <c r="E332" s="13" t="s">
        <v>740</v>
      </c>
      <c r="F332" s="13" t="s">
        <v>739</v>
      </c>
      <c r="G332" s="14" t="str">
        <f t="shared" si="5"/>
        <v>05368</v>
      </c>
      <c r="H332" s="14" t="s">
        <v>24</v>
      </c>
      <c r="I332" s="14" t="s">
        <v>20</v>
      </c>
      <c r="J332" s="14" t="s">
        <v>4248</v>
      </c>
    </row>
    <row r="333" spans="4:10" ht="25" customHeight="1" x14ac:dyDescent="0.2">
      <c r="D333" s="13" t="s">
        <v>70</v>
      </c>
      <c r="E333" s="13" t="s">
        <v>742</v>
      </c>
      <c r="F333" s="13" t="s">
        <v>741</v>
      </c>
      <c r="G333" s="14" t="str">
        <f t="shared" si="5"/>
        <v>05434</v>
      </c>
      <c r="H333" s="14" t="s">
        <v>24</v>
      </c>
      <c r="I333" s="14" t="s">
        <v>20</v>
      </c>
      <c r="J333" s="14" t="s">
        <v>4249</v>
      </c>
    </row>
    <row r="334" spans="4:10" ht="25" customHeight="1" x14ac:dyDescent="0.2">
      <c r="D334" s="13" t="s">
        <v>70</v>
      </c>
      <c r="E334" s="13" t="s">
        <v>744</v>
      </c>
      <c r="F334" s="13" t="s">
        <v>743</v>
      </c>
      <c r="G334" s="14" t="str">
        <f t="shared" si="5"/>
        <v>05463</v>
      </c>
      <c r="H334" s="14" t="s">
        <v>24</v>
      </c>
      <c r="I334" s="14" t="s">
        <v>20</v>
      </c>
      <c r="J334" s="14" t="s">
        <v>4250</v>
      </c>
    </row>
    <row r="335" spans="4:10" ht="25" customHeight="1" x14ac:dyDescent="0.2">
      <c r="D335" s="13" t="s">
        <v>70</v>
      </c>
      <c r="E335" s="13" t="s">
        <v>746</v>
      </c>
      <c r="F335" s="13" t="s">
        <v>745</v>
      </c>
      <c r="G335" s="14" t="str">
        <f t="shared" si="5"/>
        <v>05464</v>
      </c>
      <c r="H335" s="14" t="s">
        <v>24</v>
      </c>
      <c r="I335" s="14" t="s">
        <v>20</v>
      </c>
      <c r="J335" s="14" t="s">
        <v>4251</v>
      </c>
    </row>
    <row r="336" spans="4:10" ht="25" customHeight="1" x14ac:dyDescent="0.2">
      <c r="D336" s="13" t="s">
        <v>71</v>
      </c>
      <c r="E336" s="13" t="s">
        <v>748</v>
      </c>
      <c r="F336" s="13" t="s">
        <v>747</v>
      </c>
      <c r="G336" s="14" t="str">
        <f t="shared" si="5"/>
        <v>06201</v>
      </c>
      <c r="H336" s="14" t="s">
        <v>25</v>
      </c>
      <c r="I336" s="14" t="s">
        <v>25</v>
      </c>
      <c r="J336" s="14" t="s">
        <v>20</v>
      </c>
    </row>
    <row r="337" spans="4:10" ht="25" customHeight="1" x14ac:dyDescent="0.2">
      <c r="D337" s="13" t="s">
        <v>71</v>
      </c>
      <c r="E337" s="13" t="s">
        <v>750</v>
      </c>
      <c r="F337" s="13" t="s">
        <v>749</v>
      </c>
      <c r="G337" s="14" t="str">
        <f t="shared" si="5"/>
        <v>06202</v>
      </c>
      <c r="H337" s="14" t="s">
        <v>25</v>
      </c>
      <c r="I337" s="14" t="s">
        <v>4252</v>
      </c>
      <c r="J337" s="14" t="s">
        <v>20</v>
      </c>
    </row>
    <row r="338" spans="4:10" ht="25" customHeight="1" x14ac:dyDescent="0.2">
      <c r="D338" s="13" t="s">
        <v>71</v>
      </c>
      <c r="E338" s="13" t="s">
        <v>752</v>
      </c>
      <c r="F338" s="13" t="s">
        <v>751</v>
      </c>
      <c r="G338" s="14" t="str">
        <f t="shared" si="5"/>
        <v>06203</v>
      </c>
      <c r="H338" s="14" t="s">
        <v>25</v>
      </c>
      <c r="I338" s="14" t="s">
        <v>4253</v>
      </c>
      <c r="J338" s="14" t="s">
        <v>20</v>
      </c>
    </row>
    <row r="339" spans="4:10" ht="25" customHeight="1" x14ac:dyDescent="0.2">
      <c r="D339" s="13" t="s">
        <v>71</v>
      </c>
      <c r="E339" s="13" t="s">
        <v>754</v>
      </c>
      <c r="F339" s="13" t="s">
        <v>753</v>
      </c>
      <c r="G339" s="14" t="str">
        <f t="shared" si="5"/>
        <v>06204</v>
      </c>
      <c r="H339" s="14" t="s">
        <v>25</v>
      </c>
      <c r="I339" s="14" t="s">
        <v>4254</v>
      </c>
      <c r="J339" s="14" t="s">
        <v>20</v>
      </c>
    </row>
    <row r="340" spans="4:10" ht="25" customHeight="1" x14ac:dyDescent="0.2">
      <c r="D340" s="13" t="s">
        <v>71</v>
      </c>
      <c r="E340" s="13" t="s">
        <v>756</v>
      </c>
      <c r="F340" s="13" t="s">
        <v>755</v>
      </c>
      <c r="G340" s="14" t="str">
        <f t="shared" si="5"/>
        <v>06205</v>
      </c>
      <c r="H340" s="14" t="s">
        <v>25</v>
      </c>
      <c r="I340" s="14" t="s">
        <v>4255</v>
      </c>
      <c r="J340" s="14" t="s">
        <v>20</v>
      </c>
    </row>
    <row r="341" spans="4:10" ht="25" customHeight="1" x14ac:dyDescent="0.2">
      <c r="D341" s="13" t="s">
        <v>71</v>
      </c>
      <c r="E341" s="13" t="s">
        <v>758</v>
      </c>
      <c r="F341" s="13" t="s">
        <v>757</v>
      </c>
      <c r="G341" s="14" t="str">
        <f t="shared" si="5"/>
        <v>06206</v>
      </c>
      <c r="H341" s="14" t="s">
        <v>25</v>
      </c>
      <c r="I341" s="14" t="s">
        <v>4256</v>
      </c>
      <c r="J341" s="14" t="s">
        <v>20</v>
      </c>
    </row>
    <row r="342" spans="4:10" ht="25" customHeight="1" x14ac:dyDescent="0.2">
      <c r="D342" s="13" t="s">
        <v>71</v>
      </c>
      <c r="E342" s="13" t="s">
        <v>760</v>
      </c>
      <c r="F342" s="13" t="s">
        <v>759</v>
      </c>
      <c r="G342" s="14" t="str">
        <f t="shared" si="5"/>
        <v>06207</v>
      </c>
      <c r="H342" s="14" t="s">
        <v>25</v>
      </c>
      <c r="I342" s="14" t="s">
        <v>4257</v>
      </c>
      <c r="J342" s="14" t="s">
        <v>20</v>
      </c>
    </row>
    <row r="343" spans="4:10" ht="25" customHeight="1" x14ac:dyDescent="0.2">
      <c r="D343" s="13" t="s">
        <v>71</v>
      </c>
      <c r="E343" s="13" t="s">
        <v>762</v>
      </c>
      <c r="F343" s="13" t="s">
        <v>761</v>
      </c>
      <c r="G343" s="14" t="str">
        <f t="shared" si="5"/>
        <v>06208</v>
      </c>
      <c r="H343" s="14" t="s">
        <v>25</v>
      </c>
      <c r="I343" s="14" t="s">
        <v>4258</v>
      </c>
      <c r="J343" s="14" t="s">
        <v>20</v>
      </c>
    </row>
    <row r="344" spans="4:10" ht="25" customHeight="1" x14ac:dyDescent="0.2">
      <c r="D344" s="13" t="s">
        <v>71</v>
      </c>
      <c r="E344" s="13" t="s">
        <v>764</v>
      </c>
      <c r="F344" s="13" t="s">
        <v>763</v>
      </c>
      <c r="G344" s="14" t="str">
        <f t="shared" si="5"/>
        <v>06209</v>
      </c>
      <c r="H344" s="14" t="s">
        <v>25</v>
      </c>
      <c r="I344" s="14" t="s">
        <v>4259</v>
      </c>
      <c r="J344" s="14" t="s">
        <v>20</v>
      </c>
    </row>
    <row r="345" spans="4:10" ht="25" customHeight="1" x14ac:dyDescent="0.2">
      <c r="D345" s="13" t="s">
        <v>71</v>
      </c>
      <c r="E345" s="13" t="s">
        <v>766</v>
      </c>
      <c r="F345" s="13" t="s">
        <v>765</v>
      </c>
      <c r="G345" s="14" t="str">
        <f t="shared" si="5"/>
        <v>06210</v>
      </c>
      <c r="H345" s="14" t="s">
        <v>25</v>
      </c>
      <c r="I345" s="14" t="s">
        <v>4260</v>
      </c>
      <c r="J345" s="14" t="s">
        <v>20</v>
      </c>
    </row>
    <row r="346" spans="4:10" ht="25" customHeight="1" x14ac:dyDescent="0.2">
      <c r="D346" s="13" t="s">
        <v>71</v>
      </c>
      <c r="E346" s="13" t="s">
        <v>768</v>
      </c>
      <c r="F346" s="13" t="s">
        <v>767</v>
      </c>
      <c r="G346" s="14" t="str">
        <f t="shared" si="5"/>
        <v>06211</v>
      </c>
      <c r="H346" s="14" t="s">
        <v>25</v>
      </c>
      <c r="I346" s="14" t="s">
        <v>4261</v>
      </c>
      <c r="J346" s="14" t="s">
        <v>20</v>
      </c>
    </row>
    <row r="347" spans="4:10" ht="25" customHeight="1" x14ac:dyDescent="0.2">
      <c r="D347" s="13" t="s">
        <v>71</v>
      </c>
      <c r="E347" s="13" t="s">
        <v>770</v>
      </c>
      <c r="F347" s="13" t="s">
        <v>769</v>
      </c>
      <c r="G347" s="14" t="str">
        <f t="shared" si="5"/>
        <v>06212</v>
      </c>
      <c r="H347" s="14" t="s">
        <v>25</v>
      </c>
      <c r="I347" s="14" t="s">
        <v>4262</v>
      </c>
      <c r="J347" s="14" t="s">
        <v>20</v>
      </c>
    </row>
    <row r="348" spans="4:10" ht="25" customHeight="1" x14ac:dyDescent="0.2">
      <c r="D348" s="13" t="s">
        <v>71</v>
      </c>
      <c r="E348" s="13" t="s">
        <v>772</v>
      </c>
      <c r="F348" s="13" t="s">
        <v>771</v>
      </c>
      <c r="G348" s="14" t="str">
        <f t="shared" si="5"/>
        <v>06213</v>
      </c>
      <c r="H348" s="14" t="s">
        <v>25</v>
      </c>
      <c r="I348" s="14" t="s">
        <v>4263</v>
      </c>
      <c r="J348" s="14" t="s">
        <v>20</v>
      </c>
    </row>
    <row r="349" spans="4:10" ht="25" customHeight="1" x14ac:dyDescent="0.2">
      <c r="D349" s="13" t="s">
        <v>71</v>
      </c>
      <c r="E349" s="13" t="s">
        <v>774</v>
      </c>
      <c r="F349" s="13" t="s">
        <v>773</v>
      </c>
      <c r="G349" s="14" t="str">
        <f t="shared" si="5"/>
        <v>06301</v>
      </c>
      <c r="H349" s="14" t="s">
        <v>25</v>
      </c>
      <c r="I349" s="14" t="s">
        <v>20</v>
      </c>
      <c r="J349" s="14" t="s">
        <v>4264</v>
      </c>
    </row>
    <row r="350" spans="4:10" ht="25" customHeight="1" x14ac:dyDescent="0.2">
      <c r="D350" s="13" t="s">
        <v>71</v>
      </c>
      <c r="E350" s="13" t="s">
        <v>776</v>
      </c>
      <c r="F350" s="13" t="s">
        <v>775</v>
      </c>
      <c r="G350" s="14" t="str">
        <f t="shared" si="5"/>
        <v>06302</v>
      </c>
      <c r="H350" s="14" t="s">
        <v>25</v>
      </c>
      <c r="I350" s="14" t="s">
        <v>20</v>
      </c>
      <c r="J350" s="14" t="s">
        <v>4265</v>
      </c>
    </row>
    <row r="351" spans="4:10" ht="25" customHeight="1" x14ac:dyDescent="0.2">
      <c r="D351" s="13" t="s">
        <v>71</v>
      </c>
      <c r="E351" s="13" t="s">
        <v>778</v>
      </c>
      <c r="F351" s="13" t="s">
        <v>777</v>
      </c>
      <c r="G351" s="14" t="str">
        <f t="shared" si="5"/>
        <v>06321</v>
      </c>
      <c r="H351" s="14" t="s">
        <v>25</v>
      </c>
      <c r="I351" s="14" t="s">
        <v>20</v>
      </c>
      <c r="J351" s="14" t="s">
        <v>4266</v>
      </c>
    </row>
    <row r="352" spans="4:10" ht="25" customHeight="1" x14ac:dyDescent="0.2">
      <c r="D352" s="13" t="s">
        <v>71</v>
      </c>
      <c r="E352" s="13" t="s">
        <v>780</v>
      </c>
      <c r="F352" s="13" t="s">
        <v>779</v>
      </c>
      <c r="G352" s="14" t="str">
        <f t="shared" si="5"/>
        <v>06322</v>
      </c>
      <c r="H352" s="14" t="s">
        <v>25</v>
      </c>
      <c r="I352" s="14" t="s">
        <v>20</v>
      </c>
      <c r="J352" s="14" t="s">
        <v>4267</v>
      </c>
    </row>
    <row r="353" spans="4:10" ht="25" customHeight="1" x14ac:dyDescent="0.2">
      <c r="D353" s="13" t="s">
        <v>71</v>
      </c>
      <c r="E353" s="13" t="s">
        <v>782</v>
      </c>
      <c r="F353" s="13" t="s">
        <v>781</v>
      </c>
      <c r="G353" s="14" t="str">
        <f t="shared" si="5"/>
        <v>06323</v>
      </c>
      <c r="H353" s="14" t="s">
        <v>25</v>
      </c>
      <c r="I353" s="14" t="s">
        <v>20</v>
      </c>
      <c r="J353" s="14" t="s">
        <v>4268</v>
      </c>
    </row>
    <row r="354" spans="4:10" ht="25" customHeight="1" x14ac:dyDescent="0.2">
      <c r="D354" s="13" t="s">
        <v>71</v>
      </c>
      <c r="E354" s="13" t="s">
        <v>784</v>
      </c>
      <c r="F354" s="13" t="s">
        <v>783</v>
      </c>
      <c r="G354" s="14" t="str">
        <f t="shared" si="5"/>
        <v>06324</v>
      </c>
      <c r="H354" s="14" t="s">
        <v>25</v>
      </c>
      <c r="I354" s="14" t="s">
        <v>20</v>
      </c>
      <c r="J354" s="14" t="s">
        <v>4269</v>
      </c>
    </row>
    <row r="355" spans="4:10" ht="25" customHeight="1" x14ac:dyDescent="0.2">
      <c r="D355" s="13" t="s">
        <v>71</v>
      </c>
      <c r="E355" s="13" t="s">
        <v>786</v>
      </c>
      <c r="F355" s="13" t="s">
        <v>785</v>
      </c>
      <c r="G355" s="14" t="str">
        <f t="shared" si="5"/>
        <v>06341</v>
      </c>
      <c r="H355" s="14" t="s">
        <v>25</v>
      </c>
      <c r="I355" s="14" t="s">
        <v>20</v>
      </c>
      <c r="J355" s="14" t="s">
        <v>4270</v>
      </c>
    </row>
    <row r="356" spans="4:10" ht="25" customHeight="1" x14ac:dyDescent="0.2">
      <c r="D356" s="13" t="s">
        <v>71</v>
      </c>
      <c r="E356" s="13" t="s">
        <v>788</v>
      </c>
      <c r="F356" s="13" t="s">
        <v>787</v>
      </c>
      <c r="G356" s="14" t="str">
        <f t="shared" si="5"/>
        <v>06361</v>
      </c>
      <c r="H356" s="14" t="s">
        <v>25</v>
      </c>
      <c r="I356" s="14" t="s">
        <v>20</v>
      </c>
      <c r="J356" s="14" t="s">
        <v>4271</v>
      </c>
    </row>
    <row r="357" spans="4:10" ht="25" customHeight="1" x14ac:dyDescent="0.2">
      <c r="D357" s="13" t="s">
        <v>71</v>
      </c>
      <c r="E357" s="13" t="s">
        <v>790</v>
      </c>
      <c r="F357" s="13" t="s">
        <v>789</v>
      </c>
      <c r="G357" s="14" t="str">
        <f t="shared" si="5"/>
        <v>06362</v>
      </c>
      <c r="H357" s="14" t="s">
        <v>25</v>
      </c>
      <c r="I357" s="14" t="s">
        <v>20</v>
      </c>
      <c r="J357" s="14" t="s">
        <v>4272</v>
      </c>
    </row>
    <row r="358" spans="4:10" ht="25" customHeight="1" x14ac:dyDescent="0.2">
      <c r="D358" s="13" t="s">
        <v>71</v>
      </c>
      <c r="E358" s="13" t="s">
        <v>792</v>
      </c>
      <c r="F358" s="13" t="s">
        <v>791</v>
      </c>
      <c r="G358" s="14" t="str">
        <f t="shared" si="5"/>
        <v>06363</v>
      </c>
      <c r="H358" s="14" t="s">
        <v>25</v>
      </c>
      <c r="I358" s="14" t="s">
        <v>20</v>
      </c>
      <c r="J358" s="14" t="s">
        <v>4273</v>
      </c>
    </row>
    <row r="359" spans="4:10" ht="25" customHeight="1" x14ac:dyDescent="0.2">
      <c r="D359" s="13" t="s">
        <v>71</v>
      </c>
      <c r="E359" s="13" t="s">
        <v>794</v>
      </c>
      <c r="F359" s="13" t="s">
        <v>793</v>
      </c>
      <c r="G359" s="14" t="str">
        <f t="shared" si="5"/>
        <v>06364</v>
      </c>
      <c r="H359" s="14" t="s">
        <v>25</v>
      </c>
      <c r="I359" s="14" t="s">
        <v>20</v>
      </c>
      <c r="J359" s="14" t="s">
        <v>4274</v>
      </c>
    </row>
    <row r="360" spans="4:10" ht="25" customHeight="1" x14ac:dyDescent="0.2">
      <c r="D360" s="13" t="s">
        <v>71</v>
      </c>
      <c r="E360" s="13" t="s">
        <v>796</v>
      </c>
      <c r="F360" s="13" t="s">
        <v>795</v>
      </c>
      <c r="G360" s="14" t="str">
        <f t="shared" si="5"/>
        <v>06365</v>
      </c>
      <c r="H360" s="14" t="s">
        <v>25</v>
      </c>
      <c r="I360" s="14" t="s">
        <v>20</v>
      </c>
      <c r="J360" s="14" t="s">
        <v>4275</v>
      </c>
    </row>
    <row r="361" spans="4:10" ht="25" customHeight="1" x14ac:dyDescent="0.2">
      <c r="D361" s="13" t="s">
        <v>71</v>
      </c>
      <c r="E361" s="13" t="s">
        <v>798</v>
      </c>
      <c r="F361" s="13" t="s">
        <v>797</v>
      </c>
      <c r="G361" s="14" t="str">
        <f t="shared" si="5"/>
        <v>06366</v>
      </c>
      <c r="H361" s="14" t="s">
        <v>25</v>
      </c>
      <c r="I361" s="14" t="s">
        <v>20</v>
      </c>
      <c r="J361" s="14" t="s">
        <v>4276</v>
      </c>
    </row>
    <row r="362" spans="4:10" ht="25" customHeight="1" x14ac:dyDescent="0.2">
      <c r="D362" s="13" t="s">
        <v>71</v>
      </c>
      <c r="E362" s="13" t="s">
        <v>800</v>
      </c>
      <c r="F362" s="13" t="s">
        <v>799</v>
      </c>
      <c r="G362" s="14" t="str">
        <f t="shared" si="5"/>
        <v>06367</v>
      </c>
      <c r="H362" s="14" t="s">
        <v>25</v>
      </c>
      <c r="I362" s="14" t="s">
        <v>20</v>
      </c>
      <c r="J362" s="14" t="s">
        <v>4277</v>
      </c>
    </row>
    <row r="363" spans="4:10" ht="25" customHeight="1" x14ac:dyDescent="0.2">
      <c r="D363" s="13" t="s">
        <v>71</v>
      </c>
      <c r="E363" s="13" t="s">
        <v>802</v>
      </c>
      <c r="F363" s="13" t="s">
        <v>801</v>
      </c>
      <c r="G363" s="14" t="str">
        <f t="shared" si="5"/>
        <v>06381</v>
      </c>
      <c r="H363" s="14" t="s">
        <v>25</v>
      </c>
      <c r="I363" s="14" t="s">
        <v>20</v>
      </c>
      <c r="J363" s="14" t="s">
        <v>4278</v>
      </c>
    </row>
    <row r="364" spans="4:10" ht="25" customHeight="1" x14ac:dyDescent="0.2">
      <c r="D364" s="13" t="s">
        <v>71</v>
      </c>
      <c r="E364" s="13" t="s">
        <v>804</v>
      </c>
      <c r="F364" s="13" t="s">
        <v>803</v>
      </c>
      <c r="G364" s="14" t="str">
        <f t="shared" si="5"/>
        <v>06382</v>
      </c>
      <c r="H364" s="14" t="s">
        <v>25</v>
      </c>
      <c r="I364" s="14" t="s">
        <v>20</v>
      </c>
      <c r="J364" s="14" t="s">
        <v>4279</v>
      </c>
    </row>
    <row r="365" spans="4:10" ht="25" customHeight="1" x14ac:dyDescent="0.2">
      <c r="D365" s="13" t="s">
        <v>71</v>
      </c>
      <c r="E365" s="13" t="s">
        <v>806</v>
      </c>
      <c r="F365" s="13" t="s">
        <v>805</v>
      </c>
      <c r="G365" s="14" t="str">
        <f t="shared" si="5"/>
        <v>06401</v>
      </c>
      <c r="H365" s="14" t="s">
        <v>25</v>
      </c>
      <c r="I365" s="14" t="s">
        <v>20</v>
      </c>
      <c r="J365" s="14" t="s">
        <v>4280</v>
      </c>
    </row>
    <row r="366" spans="4:10" ht="25" customHeight="1" x14ac:dyDescent="0.2">
      <c r="D366" s="13" t="s">
        <v>71</v>
      </c>
      <c r="E366" s="13" t="s">
        <v>808</v>
      </c>
      <c r="F366" s="13" t="s">
        <v>807</v>
      </c>
      <c r="G366" s="14" t="str">
        <f t="shared" si="5"/>
        <v>06402</v>
      </c>
      <c r="H366" s="14" t="s">
        <v>25</v>
      </c>
      <c r="I366" s="14" t="s">
        <v>20</v>
      </c>
      <c r="J366" s="14" t="s">
        <v>4281</v>
      </c>
    </row>
    <row r="367" spans="4:10" ht="25" customHeight="1" x14ac:dyDescent="0.2">
      <c r="D367" s="13" t="s">
        <v>71</v>
      </c>
      <c r="E367" s="13" t="s">
        <v>810</v>
      </c>
      <c r="F367" s="13" t="s">
        <v>809</v>
      </c>
      <c r="G367" s="14" t="str">
        <f t="shared" si="5"/>
        <v>06403</v>
      </c>
      <c r="H367" s="14" t="s">
        <v>25</v>
      </c>
      <c r="I367" s="14" t="s">
        <v>20</v>
      </c>
      <c r="J367" s="14" t="s">
        <v>4282</v>
      </c>
    </row>
    <row r="368" spans="4:10" ht="25" customHeight="1" x14ac:dyDescent="0.2">
      <c r="D368" s="13" t="s">
        <v>71</v>
      </c>
      <c r="E368" s="13" t="s">
        <v>812</v>
      </c>
      <c r="F368" s="13" t="s">
        <v>811</v>
      </c>
      <c r="G368" s="14" t="str">
        <f t="shared" si="5"/>
        <v>06426</v>
      </c>
      <c r="H368" s="14" t="s">
        <v>25</v>
      </c>
      <c r="I368" s="14" t="s">
        <v>20</v>
      </c>
      <c r="J368" s="14" t="s">
        <v>4283</v>
      </c>
    </row>
    <row r="369" spans="4:10" ht="25" customHeight="1" x14ac:dyDescent="0.2">
      <c r="D369" s="13" t="s">
        <v>71</v>
      </c>
      <c r="E369" s="13" t="s">
        <v>814</v>
      </c>
      <c r="F369" s="13" t="s">
        <v>813</v>
      </c>
      <c r="G369" s="14" t="str">
        <f t="shared" si="5"/>
        <v>06428</v>
      </c>
      <c r="H369" s="14" t="s">
        <v>25</v>
      </c>
      <c r="I369" s="14" t="s">
        <v>20</v>
      </c>
      <c r="J369" s="14" t="s">
        <v>4284</v>
      </c>
    </row>
    <row r="370" spans="4:10" ht="25" customHeight="1" x14ac:dyDescent="0.2">
      <c r="D370" s="13" t="s">
        <v>71</v>
      </c>
      <c r="E370" s="13" t="s">
        <v>816</v>
      </c>
      <c r="F370" s="13" t="s">
        <v>815</v>
      </c>
      <c r="G370" s="14" t="str">
        <f t="shared" si="5"/>
        <v>06461</v>
      </c>
      <c r="H370" s="14" t="s">
        <v>25</v>
      </c>
      <c r="I370" s="14" t="s">
        <v>20</v>
      </c>
      <c r="J370" s="14" t="s">
        <v>4285</v>
      </c>
    </row>
    <row r="371" spans="4:10" ht="25" customHeight="1" x14ac:dyDescent="0.2">
      <c r="D371" s="13" t="s">
        <v>72</v>
      </c>
      <c r="E371" s="13" t="s">
        <v>818</v>
      </c>
      <c r="F371" s="13" t="s">
        <v>817</v>
      </c>
      <c r="G371" s="14" t="str">
        <f t="shared" si="5"/>
        <v>07201</v>
      </c>
      <c r="H371" s="14" t="s">
        <v>26</v>
      </c>
      <c r="I371" s="14" t="s">
        <v>26</v>
      </c>
      <c r="J371" s="14" t="s">
        <v>20</v>
      </c>
    </row>
    <row r="372" spans="4:10" ht="25" customHeight="1" x14ac:dyDescent="0.2">
      <c r="D372" s="13" t="s">
        <v>72</v>
      </c>
      <c r="E372" s="13" t="s">
        <v>820</v>
      </c>
      <c r="F372" s="13" t="s">
        <v>819</v>
      </c>
      <c r="G372" s="14" t="str">
        <f t="shared" si="5"/>
        <v>07202</v>
      </c>
      <c r="H372" s="14" t="s">
        <v>26</v>
      </c>
      <c r="I372" s="14" t="s">
        <v>4286</v>
      </c>
      <c r="J372" s="14" t="s">
        <v>20</v>
      </c>
    </row>
    <row r="373" spans="4:10" ht="25" customHeight="1" x14ac:dyDescent="0.2">
      <c r="D373" s="13" t="s">
        <v>72</v>
      </c>
      <c r="E373" s="13" t="s">
        <v>822</v>
      </c>
      <c r="F373" s="13" t="s">
        <v>821</v>
      </c>
      <c r="G373" s="14" t="str">
        <f t="shared" si="5"/>
        <v>07203</v>
      </c>
      <c r="H373" s="14" t="s">
        <v>26</v>
      </c>
      <c r="I373" s="14" t="s">
        <v>4287</v>
      </c>
      <c r="J373" s="14" t="s">
        <v>20</v>
      </c>
    </row>
    <row r="374" spans="4:10" ht="25" customHeight="1" x14ac:dyDescent="0.2">
      <c r="D374" s="13" t="s">
        <v>72</v>
      </c>
      <c r="E374" s="13" t="s">
        <v>824</v>
      </c>
      <c r="F374" s="13" t="s">
        <v>823</v>
      </c>
      <c r="G374" s="14" t="str">
        <f t="shared" si="5"/>
        <v>07204</v>
      </c>
      <c r="H374" s="14" t="s">
        <v>26</v>
      </c>
      <c r="I374" s="14" t="s">
        <v>4288</v>
      </c>
      <c r="J374" s="14" t="s">
        <v>20</v>
      </c>
    </row>
    <row r="375" spans="4:10" ht="25" customHeight="1" x14ac:dyDescent="0.2">
      <c r="D375" s="13" t="s">
        <v>72</v>
      </c>
      <c r="E375" s="13" t="s">
        <v>826</v>
      </c>
      <c r="F375" s="13" t="s">
        <v>825</v>
      </c>
      <c r="G375" s="14" t="str">
        <f t="shared" si="5"/>
        <v>07205</v>
      </c>
      <c r="H375" s="14" t="s">
        <v>26</v>
      </c>
      <c r="I375" s="14" t="s">
        <v>4289</v>
      </c>
      <c r="J375" s="14" t="s">
        <v>20</v>
      </c>
    </row>
    <row r="376" spans="4:10" ht="25" customHeight="1" x14ac:dyDescent="0.2">
      <c r="D376" s="13" t="s">
        <v>72</v>
      </c>
      <c r="E376" s="13" t="s">
        <v>828</v>
      </c>
      <c r="F376" s="13" t="s">
        <v>827</v>
      </c>
      <c r="G376" s="14" t="str">
        <f t="shared" si="5"/>
        <v>07207</v>
      </c>
      <c r="H376" s="14" t="s">
        <v>26</v>
      </c>
      <c r="I376" s="14" t="s">
        <v>4290</v>
      </c>
      <c r="J376" s="14" t="s">
        <v>20</v>
      </c>
    </row>
    <row r="377" spans="4:10" ht="25" customHeight="1" x14ac:dyDescent="0.2">
      <c r="D377" s="13" t="s">
        <v>72</v>
      </c>
      <c r="E377" s="13" t="s">
        <v>830</v>
      </c>
      <c r="F377" s="13" t="s">
        <v>829</v>
      </c>
      <c r="G377" s="14" t="str">
        <f t="shared" si="5"/>
        <v>07208</v>
      </c>
      <c r="H377" s="14" t="s">
        <v>26</v>
      </c>
      <c r="I377" s="14" t="s">
        <v>4291</v>
      </c>
      <c r="J377" s="14" t="s">
        <v>20</v>
      </c>
    </row>
    <row r="378" spans="4:10" ht="25" customHeight="1" x14ac:dyDescent="0.2">
      <c r="D378" s="13" t="s">
        <v>72</v>
      </c>
      <c r="E378" s="13" t="s">
        <v>832</v>
      </c>
      <c r="F378" s="13" t="s">
        <v>831</v>
      </c>
      <c r="G378" s="14" t="str">
        <f t="shared" si="5"/>
        <v>07209</v>
      </c>
      <c r="H378" s="14" t="s">
        <v>26</v>
      </c>
      <c r="I378" s="14" t="s">
        <v>4292</v>
      </c>
      <c r="J378" s="14" t="s">
        <v>20</v>
      </c>
    </row>
    <row r="379" spans="4:10" ht="25" customHeight="1" x14ac:dyDescent="0.2">
      <c r="D379" s="13" t="s">
        <v>72</v>
      </c>
      <c r="E379" s="13" t="s">
        <v>834</v>
      </c>
      <c r="F379" s="13" t="s">
        <v>833</v>
      </c>
      <c r="G379" s="14" t="str">
        <f t="shared" si="5"/>
        <v>07210</v>
      </c>
      <c r="H379" s="14" t="s">
        <v>26</v>
      </c>
      <c r="I379" s="14" t="s">
        <v>4293</v>
      </c>
      <c r="J379" s="14" t="s">
        <v>20</v>
      </c>
    </row>
    <row r="380" spans="4:10" ht="25" customHeight="1" x14ac:dyDescent="0.2">
      <c r="D380" s="13" t="s">
        <v>72</v>
      </c>
      <c r="E380" s="13" t="s">
        <v>836</v>
      </c>
      <c r="F380" s="13" t="s">
        <v>835</v>
      </c>
      <c r="G380" s="14" t="str">
        <f t="shared" si="5"/>
        <v>07211</v>
      </c>
      <c r="H380" s="14" t="s">
        <v>26</v>
      </c>
      <c r="I380" s="14" t="s">
        <v>4294</v>
      </c>
      <c r="J380" s="14" t="s">
        <v>20</v>
      </c>
    </row>
    <row r="381" spans="4:10" ht="25" customHeight="1" x14ac:dyDescent="0.2">
      <c r="D381" s="13" t="s">
        <v>72</v>
      </c>
      <c r="E381" s="13" t="s">
        <v>838</v>
      </c>
      <c r="F381" s="13" t="s">
        <v>837</v>
      </c>
      <c r="G381" s="14" t="str">
        <f t="shared" si="5"/>
        <v>07212</v>
      </c>
      <c r="H381" s="14" t="s">
        <v>26</v>
      </c>
      <c r="I381" s="14" t="s">
        <v>4295</v>
      </c>
      <c r="J381" s="14" t="s">
        <v>20</v>
      </c>
    </row>
    <row r="382" spans="4:10" ht="25" customHeight="1" x14ac:dyDescent="0.2">
      <c r="D382" s="13" t="s">
        <v>72</v>
      </c>
      <c r="E382" s="13" t="s">
        <v>176</v>
      </c>
      <c r="F382" s="13" t="s">
        <v>839</v>
      </c>
      <c r="G382" s="14" t="str">
        <f t="shared" si="5"/>
        <v>07213</v>
      </c>
      <c r="H382" s="14" t="s">
        <v>26</v>
      </c>
      <c r="I382" s="14" t="s">
        <v>3966</v>
      </c>
      <c r="J382" s="14" t="s">
        <v>20</v>
      </c>
    </row>
    <row r="383" spans="4:10" ht="25" customHeight="1" x14ac:dyDescent="0.2">
      <c r="D383" s="13" t="s">
        <v>72</v>
      </c>
      <c r="E383" s="13" t="s">
        <v>841</v>
      </c>
      <c r="F383" s="13" t="s">
        <v>840</v>
      </c>
      <c r="G383" s="14" t="str">
        <f t="shared" si="5"/>
        <v>07214</v>
      </c>
      <c r="H383" s="14" t="s">
        <v>26</v>
      </c>
      <c r="I383" s="14" t="s">
        <v>4296</v>
      </c>
      <c r="J383" s="14" t="s">
        <v>20</v>
      </c>
    </row>
    <row r="384" spans="4:10" ht="25" customHeight="1" x14ac:dyDescent="0.2">
      <c r="D384" s="13" t="s">
        <v>72</v>
      </c>
      <c r="E384" s="13" t="s">
        <v>843</v>
      </c>
      <c r="F384" s="13" t="s">
        <v>842</v>
      </c>
      <c r="G384" s="14" t="str">
        <f t="shared" si="5"/>
        <v>07301</v>
      </c>
      <c r="H384" s="14" t="s">
        <v>26</v>
      </c>
      <c r="I384" s="14" t="s">
        <v>20</v>
      </c>
      <c r="J384" s="14" t="s">
        <v>4297</v>
      </c>
    </row>
    <row r="385" spans="4:10" ht="25" customHeight="1" x14ac:dyDescent="0.2">
      <c r="D385" s="13" t="s">
        <v>72</v>
      </c>
      <c r="E385" s="13" t="s">
        <v>845</v>
      </c>
      <c r="F385" s="13" t="s">
        <v>844</v>
      </c>
      <c r="G385" s="14" t="str">
        <f t="shared" si="5"/>
        <v>07303</v>
      </c>
      <c r="H385" s="14" t="s">
        <v>26</v>
      </c>
      <c r="I385" s="14" t="s">
        <v>20</v>
      </c>
      <c r="J385" s="14" t="s">
        <v>4298</v>
      </c>
    </row>
    <row r="386" spans="4:10" ht="25" customHeight="1" x14ac:dyDescent="0.2">
      <c r="D386" s="13" t="s">
        <v>72</v>
      </c>
      <c r="E386" s="13" t="s">
        <v>847</v>
      </c>
      <c r="F386" s="13" t="s">
        <v>846</v>
      </c>
      <c r="G386" s="14" t="str">
        <f t="shared" si="5"/>
        <v>07308</v>
      </c>
      <c r="H386" s="14" t="s">
        <v>26</v>
      </c>
      <c r="I386" s="14" t="s">
        <v>20</v>
      </c>
      <c r="J386" s="14" t="s">
        <v>4299</v>
      </c>
    </row>
    <row r="387" spans="4:10" ht="25" customHeight="1" x14ac:dyDescent="0.2">
      <c r="D387" s="13" t="s">
        <v>72</v>
      </c>
      <c r="E387" s="13" t="s">
        <v>849</v>
      </c>
      <c r="F387" s="13" t="s">
        <v>848</v>
      </c>
      <c r="G387" s="14" t="str">
        <f t="shared" si="5"/>
        <v>07322</v>
      </c>
      <c r="H387" s="14" t="s">
        <v>26</v>
      </c>
      <c r="I387" s="14" t="s">
        <v>20</v>
      </c>
      <c r="J387" s="14" t="s">
        <v>4300</v>
      </c>
    </row>
    <row r="388" spans="4:10" ht="25" customHeight="1" x14ac:dyDescent="0.2">
      <c r="D388" s="13" t="s">
        <v>72</v>
      </c>
      <c r="E388" s="13" t="s">
        <v>851</v>
      </c>
      <c r="F388" s="13" t="s">
        <v>850</v>
      </c>
      <c r="G388" s="14" t="str">
        <f t="shared" si="5"/>
        <v>07342</v>
      </c>
      <c r="H388" s="14" t="s">
        <v>26</v>
      </c>
      <c r="I388" s="14" t="s">
        <v>20</v>
      </c>
      <c r="J388" s="14" t="s">
        <v>4301</v>
      </c>
    </row>
    <row r="389" spans="4:10" ht="25" customHeight="1" x14ac:dyDescent="0.2">
      <c r="D389" s="13" t="s">
        <v>72</v>
      </c>
      <c r="E389" s="13" t="s">
        <v>853</v>
      </c>
      <c r="F389" s="13" t="s">
        <v>852</v>
      </c>
      <c r="G389" s="14" t="str">
        <f t="shared" ref="G389:G452" si="6">LEFT(F389,5)</f>
        <v>07344</v>
      </c>
      <c r="H389" s="14" t="s">
        <v>26</v>
      </c>
      <c r="I389" s="14" t="s">
        <v>20</v>
      </c>
      <c r="J389" s="14" t="s">
        <v>4302</v>
      </c>
    </row>
    <row r="390" spans="4:10" ht="25" customHeight="1" x14ac:dyDescent="0.2">
      <c r="D390" s="13" t="s">
        <v>72</v>
      </c>
      <c r="E390" s="13" t="s">
        <v>855</v>
      </c>
      <c r="F390" s="13" t="s">
        <v>854</v>
      </c>
      <c r="G390" s="14" t="str">
        <f t="shared" si="6"/>
        <v>07362</v>
      </c>
      <c r="H390" s="14" t="s">
        <v>26</v>
      </c>
      <c r="I390" s="14" t="s">
        <v>20</v>
      </c>
      <c r="J390" s="14" t="s">
        <v>4303</v>
      </c>
    </row>
    <row r="391" spans="4:10" ht="25" customHeight="1" x14ac:dyDescent="0.2">
      <c r="D391" s="13" t="s">
        <v>72</v>
      </c>
      <c r="E391" s="13" t="s">
        <v>857</v>
      </c>
      <c r="F391" s="13" t="s">
        <v>856</v>
      </c>
      <c r="G391" s="14" t="str">
        <f t="shared" si="6"/>
        <v>07364</v>
      </c>
      <c r="H391" s="14" t="s">
        <v>26</v>
      </c>
      <c r="I391" s="14" t="s">
        <v>20</v>
      </c>
      <c r="J391" s="14" t="s">
        <v>4304</v>
      </c>
    </row>
    <row r="392" spans="4:10" ht="25" customHeight="1" x14ac:dyDescent="0.2">
      <c r="D392" s="13" t="s">
        <v>72</v>
      </c>
      <c r="E392" s="13" t="s">
        <v>859</v>
      </c>
      <c r="F392" s="13" t="s">
        <v>858</v>
      </c>
      <c r="G392" s="14" t="str">
        <f t="shared" si="6"/>
        <v>07367</v>
      </c>
      <c r="H392" s="14" t="s">
        <v>26</v>
      </c>
      <c r="I392" s="14" t="s">
        <v>20</v>
      </c>
      <c r="J392" s="14" t="s">
        <v>4305</v>
      </c>
    </row>
    <row r="393" spans="4:10" ht="25" customHeight="1" x14ac:dyDescent="0.2">
      <c r="D393" s="13" t="s">
        <v>72</v>
      </c>
      <c r="E393" s="13" t="s">
        <v>861</v>
      </c>
      <c r="F393" s="13" t="s">
        <v>860</v>
      </c>
      <c r="G393" s="14" t="str">
        <f t="shared" si="6"/>
        <v>07368</v>
      </c>
      <c r="H393" s="14" t="s">
        <v>26</v>
      </c>
      <c r="I393" s="14" t="s">
        <v>20</v>
      </c>
      <c r="J393" s="14" t="s">
        <v>4306</v>
      </c>
    </row>
    <row r="394" spans="4:10" ht="25" customHeight="1" x14ac:dyDescent="0.2">
      <c r="D394" s="13" t="s">
        <v>72</v>
      </c>
      <c r="E394" s="13" t="s">
        <v>863</v>
      </c>
      <c r="F394" s="13" t="s">
        <v>862</v>
      </c>
      <c r="G394" s="14" t="str">
        <f t="shared" si="6"/>
        <v>07402</v>
      </c>
      <c r="H394" s="14" t="s">
        <v>26</v>
      </c>
      <c r="I394" s="14" t="s">
        <v>20</v>
      </c>
      <c r="J394" s="14" t="s">
        <v>4307</v>
      </c>
    </row>
    <row r="395" spans="4:10" ht="25" customHeight="1" x14ac:dyDescent="0.2">
      <c r="D395" s="13" t="s">
        <v>72</v>
      </c>
      <c r="E395" s="13" t="s">
        <v>865</v>
      </c>
      <c r="F395" s="13" t="s">
        <v>864</v>
      </c>
      <c r="G395" s="14" t="str">
        <f t="shared" si="6"/>
        <v>07405</v>
      </c>
      <c r="H395" s="14" t="s">
        <v>26</v>
      </c>
      <c r="I395" s="14" t="s">
        <v>20</v>
      </c>
      <c r="J395" s="14" t="s">
        <v>4308</v>
      </c>
    </row>
    <row r="396" spans="4:10" ht="25" customHeight="1" x14ac:dyDescent="0.2">
      <c r="D396" s="13" t="s">
        <v>72</v>
      </c>
      <c r="E396" s="13" t="s">
        <v>867</v>
      </c>
      <c r="F396" s="13" t="s">
        <v>866</v>
      </c>
      <c r="G396" s="14" t="str">
        <f t="shared" si="6"/>
        <v>07407</v>
      </c>
      <c r="H396" s="14" t="s">
        <v>26</v>
      </c>
      <c r="I396" s="14" t="s">
        <v>20</v>
      </c>
      <c r="J396" s="14" t="s">
        <v>4309</v>
      </c>
    </row>
    <row r="397" spans="4:10" ht="25" customHeight="1" x14ac:dyDescent="0.2">
      <c r="D397" s="13" t="s">
        <v>72</v>
      </c>
      <c r="E397" s="13" t="s">
        <v>869</v>
      </c>
      <c r="F397" s="13" t="s">
        <v>868</v>
      </c>
      <c r="G397" s="14" t="str">
        <f t="shared" si="6"/>
        <v>07408</v>
      </c>
      <c r="H397" s="14" t="s">
        <v>26</v>
      </c>
      <c r="I397" s="14" t="s">
        <v>20</v>
      </c>
      <c r="J397" s="14" t="s">
        <v>4310</v>
      </c>
    </row>
    <row r="398" spans="4:10" ht="25" customHeight="1" x14ac:dyDescent="0.2">
      <c r="D398" s="13" t="s">
        <v>72</v>
      </c>
      <c r="E398" s="13" t="s">
        <v>871</v>
      </c>
      <c r="F398" s="13" t="s">
        <v>870</v>
      </c>
      <c r="G398" s="14" t="str">
        <f t="shared" si="6"/>
        <v>07421</v>
      </c>
      <c r="H398" s="14" t="s">
        <v>26</v>
      </c>
      <c r="I398" s="14" t="s">
        <v>20</v>
      </c>
      <c r="J398" s="14" t="s">
        <v>4311</v>
      </c>
    </row>
    <row r="399" spans="4:10" ht="25" customHeight="1" x14ac:dyDescent="0.2">
      <c r="D399" s="13" t="s">
        <v>72</v>
      </c>
      <c r="E399" s="13" t="s">
        <v>873</v>
      </c>
      <c r="F399" s="13" t="s">
        <v>872</v>
      </c>
      <c r="G399" s="14" t="str">
        <f t="shared" si="6"/>
        <v>07422</v>
      </c>
      <c r="H399" s="14" t="s">
        <v>26</v>
      </c>
      <c r="I399" s="14" t="s">
        <v>20</v>
      </c>
      <c r="J399" s="14" t="s">
        <v>4312</v>
      </c>
    </row>
    <row r="400" spans="4:10" ht="25" customHeight="1" x14ac:dyDescent="0.2">
      <c r="D400" s="13" t="s">
        <v>72</v>
      </c>
      <c r="E400" s="13" t="s">
        <v>875</v>
      </c>
      <c r="F400" s="13" t="s">
        <v>874</v>
      </c>
      <c r="G400" s="14" t="str">
        <f t="shared" si="6"/>
        <v>07423</v>
      </c>
      <c r="H400" s="14" t="s">
        <v>26</v>
      </c>
      <c r="I400" s="14" t="s">
        <v>20</v>
      </c>
      <c r="J400" s="14" t="s">
        <v>4313</v>
      </c>
    </row>
    <row r="401" spans="4:10" ht="25" customHeight="1" x14ac:dyDescent="0.2">
      <c r="D401" s="13" t="s">
        <v>72</v>
      </c>
      <c r="E401" s="13" t="s">
        <v>877</v>
      </c>
      <c r="F401" s="13" t="s">
        <v>876</v>
      </c>
      <c r="G401" s="14" t="str">
        <f t="shared" si="6"/>
        <v>07444</v>
      </c>
      <c r="H401" s="14" t="s">
        <v>26</v>
      </c>
      <c r="I401" s="14" t="s">
        <v>20</v>
      </c>
      <c r="J401" s="14" t="s">
        <v>4314</v>
      </c>
    </row>
    <row r="402" spans="4:10" ht="25" customHeight="1" x14ac:dyDescent="0.2">
      <c r="D402" s="13" t="s">
        <v>72</v>
      </c>
      <c r="E402" s="13" t="s">
        <v>788</v>
      </c>
      <c r="F402" s="13" t="s">
        <v>878</v>
      </c>
      <c r="G402" s="14" t="str">
        <f t="shared" si="6"/>
        <v>07445</v>
      </c>
      <c r="H402" s="14" t="s">
        <v>26</v>
      </c>
      <c r="I402" s="14" t="s">
        <v>20</v>
      </c>
      <c r="J402" s="14" t="s">
        <v>4271</v>
      </c>
    </row>
    <row r="403" spans="4:10" ht="25" customHeight="1" x14ac:dyDescent="0.2">
      <c r="D403" s="13" t="s">
        <v>72</v>
      </c>
      <c r="E403" s="13" t="s">
        <v>880</v>
      </c>
      <c r="F403" s="13" t="s">
        <v>879</v>
      </c>
      <c r="G403" s="14" t="str">
        <f t="shared" si="6"/>
        <v>07446</v>
      </c>
      <c r="H403" s="14" t="s">
        <v>26</v>
      </c>
      <c r="I403" s="14" t="s">
        <v>20</v>
      </c>
      <c r="J403" s="14" t="s">
        <v>4315</v>
      </c>
    </row>
    <row r="404" spans="4:10" ht="25" customHeight="1" x14ac:dyDescent="0.2">
      <c r="D404" s="13" t="s">
        <v>72</v>
      </c>
      <c r="E404" s="13" t="s">
        <v>882</v>
      </c>
      <c r="F404" s="13" t="s">
        <v>881</v>
      </c>
      <c r="G404" s="14" t="str">
        <f t="shared" si="6"/>
        <v>07447</v>
      </c>
      <c r="H404" s="14" t="s">
        <v>26</v>
      </c>
      <c r="I404" s="14" t="s">
        <v>20</v>
      </c>
      <c r="J404" s="14" t="s">
        <v>4316</v>
      </c>
    </row>
    <row r="405" spans="4:10" ht="25" customHeight="1" x14ac:dyDescent="0.2">
      <c r="D405" s="13" t="s">
        <v>72</v>
      </c>
      <c r="E405" s="13" t="s">
        <v>884</v>
      </c>
      <c r="F405" s="13" t="s">
        <v>883</v>
      </c>
      <c r="G405" s="14" t="str">
        <f t="shared" si="6"/>
        <v>07461</v>
      </c>
      <c r="H405" s="14" t="s">
        <v>26</v>
      </c>
      <c r="I405" s="14" t="s">
        <v>20</v>
      </c>
      <c r="J405" s="14" t="s">
        <v>4317</v>
      </c>
    </row>
    <row r="406" spans="4:10" ht="25" customHeight="1" x14ac:dyDescent="0.2">
      <c r="D406" s="13" t="s">
        <v>72</v>
      </c>
      <c r="E406" s="13" t="s">
        <v>886</v>
      </c>
      <c r="F406" s="13" t="s">
        <v>885</v>
      </c>
      <c r="G406" s="14" t="str">
        <f t="shared" si="6"/>
        <v>07464</v>
      </c>
      <c r="H406" s="14" t="s">
        <v>26</v>
      </c>
      <c r="I406" s="14" t="s">
        <v>20</v>
      </c>
      <c r="J406" s="14" t="s">
        <v>4318</v>
      </c>
    </row>
    <row r="407" spans="4:10" ht="25" customHeight="1" x14ac:dyDescent="0.2">
      <c r="D407" s="13" t="s">
        <v>72</v>
      </c>
      <c r="E407" s="13" t="s">
        <v>888</v>
      </c>
      <c r="F407" s="13" t="s">
        <v>887</v>
      </c>
      <c r="G407" s="14" t="str">
        <f t="shared" si="6"/>
        <v>07465</v>
      </c>
      <c r="H407" s="14" t="s">
        <v>26</v>
      </c>
      <c r="I407" s="14" t="s">
        <v>20</v>
      </c>
      <c r="J407" s="14" t="s">
        <v>4319</v>
      </c>
    </row>
    <row r="408" spans="4:10" ht="25" customHeight="1" x14ac:dyDescent="0.2">
      <c r="D408" s="13" t="s">
        <v>72</v>
      </c>
      <c r="E408" s="13" t="s">
        <v>890</v>
      </c>
      <c r="F408" s="13" t="s">
        <v>889</v>
      </c>
      <c r="G408" s="14" t="str">
        <f t="shared" si="6"/>
        <v>07466</v>
      </c>
      <c r="H408" s="14" t="s">
        <v>26</v>
      </c>
      <c r="I408" s="14" t="s">
        <v>20</v>
      </c>
      <c r="J408" s="14" t="s">
        <v>4320</v>
      </c>
    </row>
    <row r="409" spans="4:10" ht="25" customHeight="1" x14ac:dyDescent="0.2">
      <c r="D409" s="13" t="s">
        <v>72</v>
      </c>
      <c r="E409" s="13" t="s">
        <v>892</v>
      </c>
      <c r="F409" s="13" t="s">
        <v>891</v>
      </c>
      <c r="G409" s="14" t="str">
        <f t="shared" si="6"/>
        <v>07481</v>
      </c>
      <c r="H409" s="14" t="s">
        <v>26</v>
      </c>
      <c r="I409" s="14" t="s">
        <v>20</v>
      </c>
      <c r="J409" s="14" t="s">
        <v>4321</v>
      </c>
    </row>
    <row r="410" spans="4:10" ht="25" customHeight="1" x14ac:dyDescent="0.2">
      <c r="D410" s="13" t="s">
        <v>72</v>
      </c>
      <c r="E410" s="13" t="s">
        <v>894</v>
      </c>
      <c r="F410" s="13" t="s">
        <v>893</v>
      </c>
      <c r="G410" s="14" t="str">
        <f t="shared" si="6"/>
        <v>07482</v>
      </c>
      <c r="H410" s="14" t="s">
        <v>26</v>
      </c>
      <c r="I410" s="14" t="s">
        <v>20</v>
      </c>
      <c r="J410" s="14" t="s">
        <v>4322</v>
      </c>
    </row>
    <row r="411" spans="4:10" ht="25" customHeight="1" x14ac:dyDescent="0.2">
      <c r="D411" s="13" t="s">
        <v>72</v>
      </c>
      <c r="E411" s="13" t="s">
        <v>896</v>
      </c>
      <c r="F411" s="13" t="s">
        <v>895</v>
      </c>
      <c r="G411" s="14" t="str">
        <f t="shared" si="6"/>
        <v>07483</v>
      </c>
      <c r="H411" s="14" t="s">
        <v>26</v>
      </c>
      <c r="I411" s="14" t="s">
        <v>20</v>
      </c>
      <c r="J411" s="14" t="s">
        <v>4323</v>
      </c>
    </row>
    <row r="412" spans="4:10" ht="25" customHeight="1" x14ac:dyDescent="0.2">
      <c r="D412" s="13" t="s">
        <v>72</v>
      </c>
      <c r="E412" s="13" t="s">
        <v>898</v>
      </c>
      <c r="F412" s="13" t="s">
        <v>897</v>
      </c>
      <c r="G412" s="14" t="str">
        <f t="shared" si="6"/>
        <v>07484</v>
      </c>
      <c r="H412" s="14" t="s">
        <v>26</v>
      </c>
      <c r="I412" s="14" t="s">
        <v>20</v>
      </c>
      <c r="J412" s="14" t="s">
        <v>4324</v>
      </c>
    </row>
    <row r="413" spans="4:10" ht="25" customHeight="1" x14ac:dyDescent="0.2">
      <c r="D413" s="13" t="s">
        <v>72</v>
      </c>
      <c r="E413" s="13" t="s">
        <v>900</v>
      </c>
      <c r="F413" s="13" t="s">
        <v>899</v>
      </c>
      <c r="G413" s="14" t="str">
        <f t="shared" si="6"/>
        <v>07501</v>
      </c>
      <c r="H413" s="14" t="s">
        <v>26</v>
      </c>
      <c r="I413" s="14" t="s">
        <v>20</v>
      </c>
      <c r="J413" s="14" t="s">
        <v>36</v>
      </c>
    </row>
    <row r="414" spans="4:10" ht="25" customHeight="1" x14ac:dyDescent="0.2">
      <c r="D414" s="13" t="s">
        <v>72</v>
      </c>
      <c r="E414" s="13" t="s">
        <v>902</v>
      </c>
      <c r="F414" s="13" t="s">
        <v>901</v>
      </c>
      <c r="G414" s="14" t="str">
        <f t="shared" si="6"/>
        <v>07502</v>
      </c>
      <c r="H414" s="14" t="s">
        <v>26</v>
      </c>
      <c r="I414" s="14" t="s">
        <v>20</v>
      </c>
      <c r="J414" s="14" t="s">
        <v>4325</v>
      </c>
    </row>
    <row r="415" spans="4:10" ht="25" customHeight="1" x14ac:dyDescent="0.2">
      <c r="D415" s="13" t="s">
        <v>72</v>
      </c>
      <c r="E415" s="13" t="s">
        <v>904</v>
      </c>
      <c r="F415" s="13" t="s">
        <v>903</v>
      </c>
      <c r="G415" s="14" t="str">
        <f t="shared" si="6"/>
        <v>07503</v>
      </c>
      <c r="H415" s="14" t="s">
        <v>26</v>
      </c>
      <c r="I415" s="14" t="s">
        <v>20</v>
      </c>
      <c r="J415" s="14" t="s">
        <v>4326</v>
      </c>
    </row>
    <row r="416" spans="4:10" ht="25" customHeight="1" x14ac:dyDescent="0.2">
      <c r="D416" s="13" t="s">
        <v>72</v>
      </c>
      <c r="E416" s="13" t="s">
        <v>906</v>
      </c>
      <c r="F416" s="13" t="s">
        <v>905</v>
      </c>
      <c r="G416" s="14" t="str">
        <f t="shared" si="6"/>
        <v>07504</v>
      </c>
      <c r="H416" s="14" t="s">
        <v>26</v>
      </c>
      <c r="I416" s="14" t="s">
        <v>20</v>
      </c>
      <c r="J416" s="14" t="s">
        <v>4327</v>
      </c>
    </row>
    <row r="417" spans="4:10" ht="25" customHeight="1" x14ac:dyDescent="0.2">
      <c r="D417" s="13" t="s">
        <v>72</v>
      </c>
      <c r="E417" s="13" t="s">
        <v>908</v>
      </c>
      <c r="F417" s="13" t="s">
        <v>907</v>
      </c>
      <c r="G417" s="14" t="str">
        <f t="shared" si="6"/>
        <v>07505</v>
      </c>
      <c r="H417" s="14" t="s">
        <v>26</v>
      </c>
      <c r="I417" s="14" t="s">
        <v>20</v>
      </c>
      <c r="J417" s="14" t="s">
        <v>4328</v>
      </c>
    </row>
    <row r="418" spans="4:10" ht="25" customHeight="1" x14ac:dyDescent="0.2">
      <c r="D418" s="13" t="s">
        <v>72</v>
      </c>
      <c r="E418" s="13" t="s">
        <v>910</v>
      </c>
      <c r="F418" s="13" t="s">
        <v>909</v>
      </c>
      <c r="G418" s="14" t="str">
        <f t="shared" si="6"/>
        <v>07521</v>
      </c>
      <c r="H418" s="14" t="s">
        <v>26</v>
      </c>
      <c r="I418" s="14" t="s">
        <v>20</v>
      </c>
      <c r="J418" s="14" t="s">
        <v>4329</v>
      </c>
    </row>
    <row r="419" spans="4:10" ht="25" customHeight="1" x14ac:dyDescent="0.2">
      <c r="D419" s="13" t="s">
        <v>72</v>
      </c>
      <c r="E419" s="13" t="s">
        <v>912</v>
      </c>
      <c r="F419" s="13" t="s">
        <v>911</v>
      </c>
      <c r="G419" s="14" t="str">
        <f t="shared" si="6"/>
        <v>07522</v>
      </c>
      <c r="H419" s="14" t="s">
        <v>26</v>
      </c>
      <c r="I419" s="14" t="s">
        <v>20</v>
      </c>
      <c r="J419" s="14" t="s">
        <v>4330</v>
      </c>
    </row>
    <row r="420" spans="4:10" ht="25" customHeight="1" x14ac:dyDescent="0.2">
      <c r="D420" s="13" t="s">
        <v>72</v>
      </c>
      <c r="E420" s="13" t="s">
        <v>914</v>
      </c>
      <c r="F420" s="13" t="s">
        <v>913</v>
      </c>
      <c r="G420" s="14" t="str">
        <f t="shared" si="6"/>
        <v>07541</v>
      </c>
      <c r="H420" s="14" t="s">
        <v>26</v>
      </c>
      <c r="I420" s="14" t="s">
        <v>20</v>
      </c>
      <c r="J420" s="14" t="s">
        <v>4331</v>
      </c>
    </row>
    <row r="421" spans="4:10" ht="25" customHeight="1" x14ac:dyDescent="0.2">
      <c r="D421" s="13" t="s">
        <v>72</v>
      </c>
      <c r="E421" s="13" t="s">
        <v>916</v>
      </c>
      <c r="F421" s="13" t="s">
        <v>915</v>
      </c>
      <c r="G421" s="14" t="str">
        <f t="shared" si="6"/>
        <v>07542</v>
      </c>
      <c r="H421" s="14" t="s">
        <v>26</v>
      </c>
      <c r="I421" s="14" t="s">
        <v>20</v>
      </c>
      <c r="J421" s="14" t="s">
        <v>4332</v>
      </c>
    </row>
    <row r="422" spans="4:10" ht="25" customHeight="1" x14ac:dyDescent="0.2">
      <c r="D422" s="13" t="s">
        <v>72</v>
      </c>
      <c r="E422" s="13" t="s">
        <v>918</v>
      </c>
      <c r="F422" s="13" t="s">
        <v>917</v>
      </c>
      <c r="G422" s="14" t="str">
        <f t="shared" si="6"/>
        <v>07543</v>
      </c>
      <c r="H422" s="14" t="s">
        <v>26</v>
      </c>
      <c r="I422" s="14" t="s">
        <v>20</v>
      </c>
      <c r="J422" s="14" t="s">
        <v>4333</v>
      </c>
    </row>
    <row r="423" spans="4:10" ht="25" customHeight="1" x14ac:dyDescent="0.2">
      <c r="D423" s="13" t="s">
        <v>72</v>
      </c>
      <c r="E423" s="13" t="s">
        <v>920</v>
      </c>
      <c r="F423" s="13" t="s">
        <v>919</v>
      </c>
      <c r="G423" s="14" t="str">
        <f t="shared" si="6"/>
        <v>07544</v>
      </c>
      <c r="H423" s="14" t="s">
        <v>26</v>
      </c>
      <c r="I423" s="14" t="s">
        <v>20</v>
      </c>
      <c r="J423" s="14" t="s">
        <v>4334</v>
      </c>
    </row>
    <row r="424" spans="4:10" ht="25" customHeight="1" x14ac:dyDescent="0.2">
      <c r="D424" s="13" t="s">
        <v>72</v>
      </c>
      <c r="E424" s="13" t="s">
        <v>922</v>
      </c>
      <c r="F424" s="13" t="s">
        <v>921</v>
      </c>
      <c r="G424" s="14" t="str">
        <f t="shared" si="6"/>
        <v>07545</v>
      </c>
      <c r="H424" s="14" t="s">
        <v>26</v>
      </c>
      <c r="I424" s="14" t="s">
        <v>20</v>
      </c>
      <c r="J424" s="14" t="s">
        <v>4335</v>
      </c>
    </row>
    <row r="425" spans="4:10" ht="25" customHeight="1" x14ac:dyDescent="0.2">
      <c r="D425" s="13" t="s">
        <v>72</v>
      </c>
      <c r="E425" s="13" t="s">
        <v>924</v>
      </c>
      <c r="F425" s="13" t="s">
        <v>923</v>
      </c>
      <c r="G425" s="14" t="str">
        <f t="shared" si="6"/>
        <v>07546</v>
      </c>
      <c r="H425" s="14" t="s">
        <v>26</v>
      </c>
      <c r="I425" s="14" t="s">
        <v>20</v>
      </c>
      <c r="J425" s="14" t="s">
        <v>4336</v>
      </c>
    </row>
    <row r="426" spans="4:10" ht="25" customHeight="1" x14ac:dyDescent="0.2">
      <c r="D426" s="13" t="s">
        <v>72</v>
      </c>
      <c r="E426" s="13" t="s">
        <v>926</v>
      </c>
      <c r="F426" s="13" t="s">
        <v>925</v>
      </c>
      <c r="G426" s="14" t="str">
        <f t="shared" si="6"/>
        <v>07547</v>
      </c>
      <c r="H426" s="14" t="s">
        <v>26</v>
      </c>
      <c r="I426" s="14" t="s">
        <v>20</v>
      </c>
      <c r="J426" s="14" t="s">
        <v>4337</v>
      </c>
    </row>
    <row r="427" spans="4:10" ht="25" customHeight="1" x14ac:dyDescent="0.2">
      <c r="D427" s="13" t="s">
        <v>72</v>
      </c>
      <c r="E427" s="13" t="s">
        <v>928</v>
      </c>
      <c r="F427" s="13" t="s">
        <v>927</v>
      </c>
      <c r="G427" s="14" t="str">
        <f t="shared" si="6"/>
        <v>07548</v>
      </c>
      <c r="H427" s="14" t="s">
        <v>26</v>
      </c>
      <c r="I427" s="14" t="s">
        <v>20</v>
      </c>
      <c r="J427" s="14" t="s">
        <v>4338</v>
      </c>
    </row>
    <row r="428" spans="4:10" ht="25" customHeight="1" x14ac:dyDescent="0.2">
      <c r="D428" s="13" t="s">
        <v>72</v>
      </c>
      <c r="E428" s="13" t="s">
        <v>930</v>
      </c>
      <c r="F428" s="13" t="s">
        <v>929</v>
      </c>
      <c r="G428" s="14" t="str">
        <f t="shared" si="6"/>
        <v>07561</v>
      </c>
      <c r="H428" s="14" t="s">
        <v>26</v>
      </c>
      <c r="I428" s="14" t="s">
        <v>20</v>
      </c>
      <c r="J428" s="14" t="s">
        <v>4339</v>
      </c>
    </row>
    <row r="429" spans="4:10" ht="25" customHeight="1" x14ac:dyDescent="0.2">
      <c r="D429" s="13" t="s">
        <v>72</v>
      </c>
      <c r="E429" s="13" t="s">
        <v>932</v>
      </c>
      <c r="F429" s="13" t="s">
        <v>931</v>
      </c>
      <c r="G429" s="14" t="str">
        <f t="shared" si="6"/>
        <v>07564</v>
      </c>
      <c r="H429" s="14" t="s">
        <v>26</v>
      </c>
      <c r="I429" s="14" t="s">
        <v>20</v>
      </c>
      <c r="J429" s="14" t="s">
        <v>4340</v>
      </c>
    </row>
    <row r="430" spans="4:10" ht="25" customHeight="1" x14ac:dyDescent="0.2">
      <c r="D430" s="13" t="s">
        <v>73</v>
      </c>
      <c r="E430" s="13" t="s">
        <v>934</v>
      </c>
      <c r="F430" s="13" t="s">
        <v>933</v>
      </c>
      <c r="G430" s="14" t="str">
        <f t="shared" si="6"/>
        <v>08201</v>
      </c>
      <c r="H430" s="14" t="s">
        <v>27</v>
      </c>
      <c r="I430" s="14" t="s">
        <v>4341</v>
      </c>
      <c r="J430" s="14" t="s">
        <v>20</v>
      </c>
    </row>
    <row r="431" spans="4:10" ht="25" customHeight="1" x14ac:dyDescent="0.2">
      <c r="D431" s="13" t="s">
        <v>73</v>
      </c>
      <c r="E431" s="13" t="s">
        <v>936</v>
      </c>
      <c r="F431" s="13" t="s">
        <v>935</v>
      </c>
      <c r="G431" s="14" t="str">
        <f t="shared" si="6"/>
        <v>08202</v>
      </c>
      <c r="H431" s="14" t="s">
        <v>27</v>
      </c>
      <c r="I431" s="14" t="s">
        <v>4342</v>
      </c>
      <c r="J431" s="14" t="s">
        <v>20</v>
      </c>
    </row>
    <row r="432" spans="4:10" ht="25" customHeight="1" x14ac:dyDescent="0.2">
      <c r="D432" s="13" t="s">
        <v>73</v>
      </c>
      <c r="E432" s="13" t="s">
        <v>938</v>
      </c>
      <c r="F432" s="13" t="s">
        <v>937</v>
      </c>
      <c r="G432" s="14" t="str">
        <f t="shared" si="6"/>
        <v>08203</v>
      </c>
      <c r="H432" s="14" t="s">
        <v>27</v>
      </c>
      <c r="I432" s="14" t="s">
        <v>4343</v>
      </c>
      <c r="J432" s="14" t="s">
        <v>20</v>
      </c>
    </row>
    <row r="433" spans="4:10" ht="25" customHeight="1" x14ac:dyDescent="0.2">
      <c r="D433" s="13" t="s">
        <v>73</v>
      </c>
      <c r="E433" s="13" t="s">
        <v>940</v>
      </c>
      <c r="F433" s="13" t="s">
        <v>939</v>
      </c>
      <c r="G433" s="14" t="str">
        <f t="shared" si="6"/>
        <v>08204</v>
      </c>
      <c r="H433" s="14" t="s">
        <v>27</v>
      </c>
      <c r="I433" s="14" t="s">
        <v>4344</v>
      </c>
      <c r="J433" s="14" t="s">
        <v>20</v>
      </c>
    </row>
    <row r="434" spans="4:10" ht="25" customHeight="1" x14ac:dyDescent="0.2">
      <c r="D434" s="13" t="s">
        <v>73</v>
      </c>
      <c r="E434" s="13" t="s">
        <v>942</v>
      </c>
      <c r="F434" s="13" t="s">
        <v>941</v>
      </c>
      <c r="G434" s="14" t="str">
        <f t="shared" si="6"/>
        <v>08205</v>
      </c>
      <c r="H434" s="14" t="s">
        <v>27</v>
      </c>
      <c r="I434" s="14" t="s">
        <v>4345</v>
      </c>
      <c r="J434" s="14" t="s">
        <v>20</v>
      </c>
    </row>
    <row r="435" spans="4:10" ht="25" customHeight="1" x14ac:dyDescent="0.2">
      <c r="D435" s="13" t="s">
        <v>73</v>
      </c>
      <c r="E435" s="13" t="s">
        <v>944</v>
      </c>
      <c r="F435" s="13" t="s">
        <v>943</v>
      </c>
      <c r="G435" s="14" t="str">
        <f t="shared" si="6"/>
        <v>08207</v>
      </c>
      <c r="H435" s="14" t="s">
        <v>27</v>
      </c>
      <c r="I435" s="14" t="s">
        <v>4346</v>
      </c>
      <c r="J435" s="14" t="s">
        <v>20</v>
      </c>
    </row>
    <row r="436" spans="4:10" ht="25" customHeight="1" x14ac:dyDescent="0.2">
      <c r="D436" s="13" t="s">
        <v>73</v>
      </c>
      <c r="E436" s="13" t="s">
        <v>946</v>
      </c>
      <c r="F436" s="13" t="s">
        <v>945</v>
      </c>
      <c r="G436" s="14" t="str">
        <f t="shared" si="6"/>
        <v>08208</v>
      </c>
      <c r="H436" s="14" t="s">
        <v>27</v>
      </c>
      <c r="I436" s="14" t="s">
        <v>4347</v>
      </c>
      <c r="J436" s="14" t="s">
        <v>20</v>
      </c>
    </row>
    <row r="437" spans="4:10" ht="25" customHeight="1" x14ac:dyDescent="0.2">
      <c r="D437" s="13" t="s">
        <v>73</v>
      </c>
      <c r="E437" s="13" t="s">
        <v>948</v>
      </c>
      <c r="F437" s="13" t="s">
        <v>947</v>
      </c>
      <c r="G437" s="14" t="str">
        <f t="shared" si="6"/>
        <v>08210</v>
      </c>
      <c r="H437" s="14" t="s">
        <v>27</v>
      </c>
      <c r="I437" s="14" t="s">
        <v>4348</v>
      </c>
      <c r="J437" s="14" t="s">
        <v>20</v>
      </c>
    </row>
    <row r="438" spans="4:10" ht="25" customHeight="1" x14ac:dyDescent="0.2">
      <c r="D438" s="13" t="s">
        <v>73</v>
      </c>
      <c r="E438" s="13" t="s">
        <v>950</v>
      </c>
      <c r="F438" s="13" t="s">
        <v>949</v>
      </c>
      <c r="G438" s="14" t="str">
        <f t="shared" si="6"/>
        <v>08211</v>
      </c>
      <c r="H438" s="14" t="s">
        <v>27</v>
      </c>
      <c r="I438" s="14" t="s">
        <v>4349</v>
      </c>
      <c r="J438" s="14" t="s">
        <v>20</v>
      </c>
    </row>
    <row r="439" spans="4:10" ht="25" customHeight="1" x14ac:dyDescent="0.2">
      <c r="D439" s="13" t="s">
        <v>73</v>
      </c>
      <c r="E439" s="13" t="s">
        <v>952</v>
      </c>
      <c r="F439" s="13" t="s">
        <v>951</v>
      </c>
      <c r="G439" s="14" t="str">
        <f t="shared" si="6"/>
        <v>08212</v>
      </c>
      <c r="H439" s="14" t="s">
        <v>27</v>
      </c>
      <c r="I439" s="14" t="s">
        <v>4350</v>
      </c>
      <c r="J439" s="14" t="s">
        <v>20</v>
      </c>
    </row>
    <row r="440" spans="4:10" ht="25" customHeight="1" x14ac:dyDescent="0.2">
      <c r="D440" s="13" t="s">
        <v>73</v>
      </c>
      <c r="E440" s="13" t="s">
        <v>954</v>
      </c>
      <c r="F440" s="13" t="s">
        <v>953</v>
      </c>
      <c r="G440" s="14" t="str">
        <f t="shared" si="6"/>
        <v>08214</v>
      </c>
      <c r="H440" s="14" t="s">
        <v>27</v>
      </c>
      <c r="I440" s="14" t="s">
        <v>4351</v>
      </c>
      <c r="J440" s="14" t="s">
        <v>20</v>
      </c>
    </row>
    <row r="441" spans="4:10" ht="25" customHeight="1" x14ac:dyDescent="0.2">
      <c r="D441" s="13" t="s">
        <v>73</v>
      </c>
      <c r="E441" s="13" t="s">
        <v>956</v>
      </c>
      <c r="F441" s="13" t="s">
        <v>955</v>
      </c>
      <c r="G441" s="14" t="str">
        <f t="shared" si="6"/>
        <v>08215</v>
      </c>
      <c r="H441" s="14" t="s">
        <v>27</v>
      </c>
      <c r="I441" s="14" t="s">
        <v>4352</v>
      </c>
      <c r="J441" s="14" t="s">
        <v>20</v>
      </c>
    </row>
    <row r="442" spans="4:10" ht="25" customHeight="1" x14ac:dyDescent="0.2">
      <c r="D442" s="13" t="s">
        <v>73</v>
      </c>
      <c r="E442" s="13" t="s">
        <v>958</v>
      </c>
      <c r="F442" s="13" t="s">
        <v>957</v>
      </c>
      <c r="G442" s="14" t="str">
        <f t="shared" si="6"/>
        <v>08216</v>
      </c>
      <c r="H442" s="14" t="s">
        <v>27</v>
      </c>
      <c r="I442" s="14" t="s">
        <v>4353</v>
      </c>
      <c r="J442" s="14" t="s">
        <v>20</v>
      </c>
    </row>
    <row r="443" spans="4:10" ht="25" customHeight="1" x14ac:dyDescent="0.2">
      <c r="D443" s="13" t="s">
        <v>73</v>
      </c>
      <c r="E443" s="13" t="s">
        <v>960</v>
      </c>
      <c r="F443" s="13" t="s">
        <v>959</v>
      </c>
      <c r="G443" s="14" t="str">
        <f t="shared" si="6"/>
        <v>08217</v>
      </c>
      <c r="H443" s="14" t="s">
        <v>27</v>
      </c>
      <c r="I443" s="14" t="s">
        <v>4354</v>
      </c>
      <c r="J443" s="14" t="s">
        <v>20</v>
      </c>
    </row>
    <row r="444" spans="4:10" ht="25" customHeight="1" x14ac:dyDescent="0.2">
      <c r="D444" s="13" t="s">
        <v>73</v>
      </c>
      <c r="E444" s="13" t="s">
        <v>962</v>
      </c>
      <c r="F444" s="13" t="s">
        <v>961</v>
      </c>
      <c r="G444" s="14" t="str">
        <f t="shared" si="6"/>
        <v>08219</v>
      </c>
      <c r="H444" s="14" t="s">
        <v>27</v>
      </c>
      <c r="I444" s="14" t="s">
        <v>4355</v>
      </c>
      <c r="J444" s="14" t="s">
        <v>20</v>
      </c>
    </row>
    <row r="445" spans="4:10" ht="25" customHeight="1" x14ac:dyDescent="0.2">
      <c r="D445" s="13" t="s">
        <v>73</v>
      </c>
      <c r="E445" s="13" t="s">
        <v>964</v>
      </c>
      <c r="F445" s="13" t="s">
        <v>963</v>
      </c>
      <c r="G445" s="14" t="str">
        <f t="shared" si="6"/>
        <v>08220</v>
      </c>
      <c r="H445" s="14" t="s">
        <v>27</v>
      </c>
      <c r="I445" s="14" t="s">
        <v>4356</v>
      </c>
      <c r="J445" s="14" t="s">
        <v>20</v>
      </c>
    </row>
    <row r="446" spans="4:10" ht="25" customHeight="1" x14ac:dyDescent="0.2">
      <c r="D446" s="13" t="s">
        <v>73</v>
      </c>
      <c r="E446" s="13" t="s">
        <v>966</v>
      </c>
      <c r="F446" s="13" t="s">
        <v>965</v>
      </c>
      <c r="G446" s="14" t="str">
        <f t="shared" si="6"/>
        <v>08221</v>
      </c>
      <c r="H446" s="14" t="s">
        <v>27</v>
      </c>
      <c r="I446" s="14" t="s">
        <v>4357</v>
      </c>
      <c r="J446" s="14" t="s">
        <v>20</v>
      </c>
    </row>
    <row r="447" spans="4:10" ht="25" customHeight="1" x14ac:dyDescent="0.2">
      <c r="D447" s="13" t="s">
        <v>73</v>
      </c>
      <c r="E447" s="13" t="s">
        <v>968</v>
      </c>
      <c r="F447" s="13" t="s">
        <v>967</v>
      </c>
      <c r="G447" s="14" t="str">
        <f t="shared" si="6"/>
        <v>08222</v>
      </c>
      <c r="H447" s="14" t="s">
        <v>27</v>
      </c>
      <c r="I447" s="14" t="s">
        <v>4358</v>
      </c>
      <c r="J447" s="14" t="s">
        <v>20</v>
      </c>
    </row>
    <row r="448" spans="4:10" ht="25" customHeight="1" x14ac:dyDescent="0.2">
      <c r="D448" s="13" t="s">
        <v>73</v>
      </c>
      <c r="E448" s="13" t="s">
        <v>970</v>
      </c>
      <c r="F448" s="13" t="s">
        <v>969</v>
      </c>
      <c r="G448" s="14" t="str">
        <f t="shared" si="6"/>
        <v>08223</v>
      </c>
      <c r="H448" s="14" t="s">
        <v>27</v>
      </c>
      <c r="I448" s="14" t="s">
        <v>4359</v>
      </c>
      <c r="J448" s="14" t="s">
        <v>20</v>
      </c>
    </row>
    <row r="449" spans="4:10" ht="25" customHeight="1" x14ac:dyDescent="0.2">
      <c r="D449" s="13" t="s">
        <v>73</v>
      </c>
      <c r="E449" s="13" t="s">
        <v>972</v>
      </c>
      <c r="F449" s="13" t="s">
        <v>971</v>
      </c>
      <c r="G449" s="14" t="str">
        <f t="shared" si="6"/>
        <v>08224</v>
      </c>
      <c r="H449" s="14" t="s">
        <v>27</v>
      </c>
      <c r="I449" s="14" t="s">
        <v>4360</v>
      </c>
      <c r="J449" s="14" t="s">
        <v>20</v>
      </c>
    </row>
    <row r="450" spans="4:10" ht="25" customHeight="1" x14ac:dyDescent="0.2">
      <c r="D450" s="13" t="s">
        <v>73</v>
      </c>
      <c r="E450" s="13" t="s">
        <v>974</v>
      </c>
      <c r="F450" s="13" t="s">
        <v>973</v>
      </c>
      <c r="G450" s="14" t="str">
        <f t="shared" si="6"/>
        <v>08225</v>
      </c>
      <c r="H450" s="14" t="s">
        <v>27</v>
      </c>
      <c r="I450" s="14" t="s">
        <v>4361</v>
      </c>
      <c r="J450" s="14" t="s">
        <v>20</v>
      </c>
    </row>
    <row r="451" spans="4:10" ht="25" customHeight="1" x14ac:dyDescent="0.2">
      <c r="D451" s="13" t="s">
        <v>73</v>
      </c>
      <c r="E451" s="13" t="s">
        <v>976</v>
      </c>
      <c r="F451" s="13" t="s">
        <v>975</v>
      </c>
      <c r="G451" s="14" t="str">
        <f t="shared" si="6"/>
        <v>08226</v>
      </c>
      <c r="H451" s="14" t="s">
        <v>27</v>
      </c>
      <c r="I451" s="14" t="s">
        <v>4362</v>
      </c>
      <c r="J451" s="14" t="s">
        <v>20</v>
      </c>
    </row>
    <row r="452" spans="4:10" ht="25" customHeight="1" x14ac:dyDescent="0.2">
      <c r="D452" s="13" t="s">
        <v>73</v>
      </c>
      <c r="E452" s="13" t="s">
        <v>978</v>
      </c>
      <c r="F452" s="13" t="s">
        <v>977</v>
      </c>
      <c r="G452" s="14" t="str">
        <f t="shared" si="6"/>
        <v>08227</v>
      </c>
      <c r="H452" s="14" t="s">
        <v>27</v>
      </c>
      <c r="I452" s="14" t="s">
        <v>4363</v>
      </c>
      <c r="J452" s="14" t="s">
        <v>20</v>
      </c>
    </row>
    <row r="453" spans="4:10" ht="25" customHeight="1" x14ac:dyDescent="0.2">
      <c r="D453" s="13" t="s">
        <v>73</v>
      </c>
      <c r="E453" s="13" t="s">
        <v>980</v>
      </c>
      <c r="F453" s="13" t="s">
        <v>979</v>
      </c>
      <c r="G453" s="14" t="str">
        <f t="shared" ref="G453:G516" si="7">LEFT(F453,5)</f>
        <v>08228</v>
      </c>
      <c r="H453" s="14" t="s">
        <v>27</v>
      </c>
      <c r="I453" s="14" t="s">
        <v>4364</v>
      </c>
      <c r="J453" s="14" t="s">
        <v>20</v>
      </c>
    </row>
    <row r="454" spans="4:10" ht="25" customHeight="1" x14ac:dyDescent="0.2">
      <c r="D454" s="13" t="s">
        <v>73</v>
      </c>
      <c r="E454" s="13" t="s">
        <v>982</v>
      </c>
      <c r="F454" s="13" t="s">
        <v>981</v>
      </c>
      <c r="G454" s="14" t="str">
        <f t="shared" si="7"/>
        <v>08229</v>
      </c>
      <c r="H454" s="14" t="s">
        <v>27</v>
      </c>
      <c r="I454" s="14" t="s">
        <v>4365</v>
      </c>
      <c r="J454" s="14" t="s">
        <v>20</v>
      </c>
    </row>
    <row r="455" spans="4:10" ht="25" customHeight="1" x14ac:dyDescent="0.2">
      <c r="D455" s="13" t="s">
        <v>73</v>
      </c>
      <c r="E455" s="13" t="s">
        <v>984</v>
      </c>
      <c r="F455" s="13" t="s">
        <v>983</v>
      </c>
      <c r="G455" s="14" t="str">
        <f t="shared" si="7"/>
        <v>08230</v>
      </c>
      <c r="H455" s="14" t="s">
        <v>27</v>
      </c>
      <c r="I455" s="14" t="s">
        <v>4366</v>
      </c>
      <c r="J455" s="14" t="s">
        <v>20</v>
      </c>
    </row>
    <row r="456" spans="4:10" ht="25" customHeight="1" x14ac:dyDescent="0.2">
      <c r="D456" s="13" t="s">
        <v>73</v>
      </c>
      <c r="E456" s="13" t="s">
        <v>986</v>
      </c>
      <c r="F456" s="13" t="s">
        <v>985</v>
      </c>
      <c r="G456" s="14" t="str">
        <f t="shared" si="7"/>
        <v>08231</v>
      </c>
      <c r="H456" s="14" t="s">
        <v>27</v>
      </c>
      <c r="I456" s="14" t="s">
        <v>4367</v>
      </c>
      <c r="J456" s="14" t="s">
        <v>20</v>
      </c>
    </row>
    <row r="457" spans="4:10" ht="25" customHeight="1" x14ac:dyDescent="0.2">
      <c r="D457" s="13" t="s">
        <v>73</v>
      </c>
      <c r="E457" s="13" t="s">
        <v>988</v>
      </c>
      <c r="F457" s="13" t="s">
        <v>987</v>
      </c>
      <c r="G457" s="14" t="str">
        <f t="shared" si="7"/>
        <v>08232</v>
      </c>
      <c r="H457" s="14" t="s">
        <v>27</v>
      </c>
      <c r="I457" s="14" t="s">
        <v>4368</v>
      </c>
      <c r="J457" s="14" t="s">
        <v>20</v>
      </c>
    </row>
    <row r="458" spans="4:10" ht="25" customHeight="1" x14ac:dyDescent="0.2">
      <c r="D458" s="13" t="s">
        <v>73</v>
      </c>
      <c r="E458" s="13" t="s">
        <v>990</v>
      </c>
      <c r="F458" s="13" t="s">
        <v>989</v>
      </c>
      <c r="G458" s="14" t="str">
        <f t="shared" si="7"/>
        <v>08233</v>
      </c>
      <c r="H458" s="14" t="s">
        <v>27</v>
      </c>
      <c r="I458" s="14" t="s">
        <v>4369</v>
      </c>
      <c r="J458" s="14" t="s">
        <v>20</v>
      </c>
    </row>
    <row r="459" spans="4:10" ht="25" customHeight="1" x14ac:dyDescent="0.2">
      <c r="D459" s="13" t="s">
        <v>73</v>
      </c>
      <c r="E459" s="13" t="s">
        <v>992</v>
      </c>
      <c r="F459" s="13" t="s">
        <v>991</v>
      </c>
      <c r="G459" s="14" t="str">
        <f t="shared" si="7"/>
        <v>08234</v>
      </c>
      <c r="H459" s="14" t="s">
        <v>27</v>
      </c>
      <c r="I459" s="14" t="s">
        <v>4370</v>
      </c>
      <c r="J459" s="14" t="s">
        <v>20</v>
      </c>
    </row>
    <row r="460" spans="4:10" ht="25" customHeight="1" x14ac:dyDescent="0.2">
      <c r="D460" s="13" t="s">
        <v>73</v>
      </c>
      <c r="E460" s="13" t="s">
        <v>994</v>
      </c>
      <c r="F460" s="13" t="s">
        <v>993</v>
      </c>
      <c r="G460" s="14" t="str">
        <f t="shared" si="7"/>
        <v>08235</v>
      </c>
      <c r="H460" s="14" t="s">
        <v>27</v>
      </c>
      <c r="I460" s="14" t="s">
        <v>4371</v>
      </c>
      <c r="J460" s="14" t="s">
        <v>20</v>
      </c>
    </row>
    <row r="461" spans="4:10" ht="25" customHeight="1" x14ac:dyDescent="0.2">
      <c r="D461" s="13" t="s">
        <v>73</v>
      </c>
      <c r="E461" s="13" t="s">
        <v>996</v>
      </c>
      <c r="F461" s="13" t="s">
        <v>995</v>
      </c>
      <c r="G461" s="14" t="str">
        <f t="shared" si="7"/>
        <v>08236</v>
      </c>
      <c r="H461" s="14" t="s">
        <v>27</v>
      </c>
      <c r="I461" s="14" t="s">
        <v>4372</v>
      </c>
      <c r="J461" s="14" t="s">
        <v>20</v>
      </c>
    </row>
    <row r="462" spans="4:10" ht="25" customHeight="1" x14ac:dyDescent="0.2">
      <c r="D462" s="13" t="s">
        <v>73</v>
      </c>
      <c r="E462" s="13" t="s">
        <v>998</v>
      </c>
      <c r="F462" s="13" t="s">
        <v>997</v>
      </c>
      <c r="G462" s="14" t="str">
        <f t="shared" si="7"/>
        <v>08302</v>
      </c>
      <c r="H462" s="14" t="s">
        <v>27</v>
      </c>
      <c r="I462" s="14" t="s">
        <v>20</v>
      </c>
      <c r="J462" s="14" t="s">
        <v>27</v>
      </c>
    </row>
    <row r="463" spans="4:10" ht="25" customHeight="1" x14ac:dyDescent="0.2">
      <c r="D463" s="13" t="s">
        <v>73</v>
      </c>
      <c r="E463" s="13" t="s">
        <v>1000</v>
      </c>
      <c r="F463" s="13" t="s">
        <v>999</v>
      </c>
      <c r="G463" s="14" t="str">
        <f t="shared" si="7"/>
        <v>08309</v>
      </c>
      <c r="H463" s="14" t="s">
        <v>27</v>
      </c>
      <c r="I463" s="14" t="s">
        <v>20</v>
      </c>
      <c r="J463" s="14" t="s">
        <v>4373</v>
      </c>
    </row>
    <row r="464" spans="4:10" ht="25" customHeight="1" x14ac:dyDescent="0.2">
      <c r="D464" s="13" t="s">
        <v>73</v>
      </c>
      <c r="E464" s="13" t="s">
        <v>1002</v>
      </c>
      <c r="F464" s="13" t="s">
        <v>1001</v>
      </c>
      <c r="G464" s="14" t="str">
        <f t="shared" si="7"/>
        <v>08310</v>
      </c>
      <c r="H464" s="14" t="s">
        <v>27</v>
      </c>
      <c r="I464" s="14" t="s">
        <v>20</v>
      </c>
      <c r="J464" s="14" t="s">
        <v>4374</v>
      </c>
    </row>
    <row r="465" spans="4:10" ht="25" customHeight="1" x14ac:dyDescent="0.2">
      <c r="D465" s="13" t="s">
        <v>73</v>
      </c>
      <c r="E465" s="13" t="s">
        <v>1004</v>
      </c>
      <c r="F465" s="13" t="s">
        <v>1003</v>
      </c>
      <c r="G465" s="14" t="str">
        <f t="shared" si="7"/>
        <v>08341</v>
      </c>
      <c r="H465" s="14" t="s">
        <v>27</v>
      </c>
      <c r="I465" s="14" t="s">
        <v>20</v>
      </c>
      <c r="J465" s="14" t="s">
        <v>4375</v>
      </c>
    </row>
    <row r="466" spans="4:10" ht="25" customHeight="1" x14ac:dyDescent="0.2">
      <c r="D466" s="13" t="s">
        <v>73</v>
      </c>
      <c r="E466" s="13" t="s">
        <v>1006</v>
      </c>
      <c r="F466" s="13" t="s">
        <v>1005</v>
      </c>
      <c r="G466" s="14" t="str">
        <f t="shared" si="7"/>
        <v>08364</v>
      </c>
      <c r="H466" s="14" t="s">
        <v>27</v>
      </c>
      <c r="I466" s="14" t="s">
        <v>20</v>
      </c>
      <c r="J466" s="14" t="s">
        <v>4376</v>
      </c>
    </row>
    <row r="467" spans="4:10" ht="25" customHeight="1" x14ac:dyDescent="0.2">
      <c r="D467" s="13" t="s">
        <v>73</v>
      </c>
      <c r="E467" s="13" t="s">
        <v>1008</v>
      </c>
      <c r="F467" s="13" t="s">
        <v>1007</v>
      </c>
      <c r="G467" s="14" t="str">
        <f t="shared" si="7"/>
        <v>08442</v>
      </c>
      <c r="H467" s="14" t="s">
        <v>27</v>
      </c>
      <c r="I467" s="14" t="s">
        <v>20</v>
      </c>
      <c r="J467" s="14" t="s">
        <v>4377</v>
      </c>
    </row>
    <row r="468" spans="4:10" ht="25" customHeight="1" x14ac:dyDescent="0.2">
      <c r="D468" s="13" t="s">
        <v>73</v>
      </c>
      <c r="E468" s="13" t="s">
        <v>1010</v>
      </c>
      <c r="F468" s="13" t="s">
        <v>1009</v>
      </c>
      <c r="G468" s="14" t="str">
        <f t="shared" si="7"/>
        <v>08443</v>
      </c>
      <c r="H468" s="14" t="s">
        <v>27</v>
      </c>
      <c r="I468" s="14" t="s">
        <v>20</v>
      </c>
      <c r="J468" s="14" t="s">
        <v>4378</v>
      </c>
    </row>
    <row r="469" spans="4:10" ht="25" customHeight="1" x14ac:dyDescent="0.2">
      <c r="D469" s="13" t="s">
        <v>73</v>
      </c>
      <c r="E469" s="13" t="s">
        <v>1012</v>
      </c>
      <c r="F469" s="13" t="s">
        <v>1011</v>
      </c>
      <c r="G469" s="14" t="str">
        <f t="shared" si="7"/>
        <v>08447</v>
      </c>
      <c r="H469" s="14" t="s">
        <v>27</v>
      </c>
      <c r="I469" s="14" t="s">
        <v>20</v>
      </c>
      <c r="J469" s="14" t="s">
        <v>4379</v>
      </c>
    </row>
    <row r="470" spans="4:10" ht="25" customHeight="1" x14ac:dyDescent="0.2">
      <c r="D470" s="13" t="s">
        <v>73</v>
      </c>
      <c r="E470" s="13" t="s">
        <v>1014</v>
      </c>
      <c r="F470" s="13" t="s">
        <v>1013</v>
      </c>
      <c r="G470" s="14" t="str">
        <f t="shared" si="7"/>
        <v>08521</v>
      </c>
      <c r="H470" s="14" t="s">
        <v>27</v>
      </c>
      <c r="I470" s="14" t="s">
        <v>20</v>
      </c>
      <c r="J470" s="14" t="s">
        <v>4380</v>
      </c>
    </row>
    <row r="471" spans="4:10" ht="25" customHeight="1" x14ac:dyDescent="0.2">
      <c r="D471" s="13" t="s">
        <v>73</v>
      </c>
      <c r="E471" s="13" t="s">
        <v>1016</v>
      </c>
      <c r="F471" s="13" t="s">
        <v>1015</v>
      </c>
      <c r="G471" s="14" t="str">
        <f t="shared" si="7"/>
        <v>08542</v>
      </c>
      <c r="H471" s="14" t="s">
        <v>27</v>
      </c>
      <c r="I471" s="14" t="s">
        <v>20</v>
      </c>
      <c r="J471" s="14" t="s">
        <v>4381</v>
      </c>
    </row>
    <row r="472" spans="4:10" ht="25" customHeight="1" x14ac:dyDescent="0.2">
      <c r="D472" s="13" t="s">
        <v>73</v>
      </c>
      <c r="E472" s="13" t="s">
        <v>1018</v>
      </c>
      <c r="F472" s="13" t="s">
        <v>1017</v>
      </c>
      <c r="G472" s="14" t="str">
        <f t="shared" si="7"/>
        <v>08546</v>
      </c>
      <c r="H472" s="14" t="s">
        <v>27</v>
      </c>
      <c r="I472" s="14" t="s">
        <v>20</v>
      </c>
      <c r="J472" s="14" t="s">
        <v>4382</v>
      </c>
    </row>
    <row r="473" spans="4:10" ht="25" customHeight="1" x14ac:dyDescent="0.2">
      <c r="D473" s="13" t="s">
        <v>73</v>
      </c>
      <c r="E473" s="13" t="s">
        <v>1020</v>
      </c>
      <c r="F473" s="13" t="s">
        <v>1019</v>
      </c>
      <c r="G473" s="14" t="str">
        <f t="shared" si="7"/>
        <v>08564</v>
      </c>
      <c r="H473" s="14" t="s">
        <v>27</v>
      </c>
      <c r="I473" s="14" t="s">
        <v>20</v>
      </c>
      <c r="J473" s="14" t="s">
        <v>4383</v>
      </c>
    </row>
    <row r="474" spans="4:10" ht="25" customHeight="1" x14ac:dyDescent="0.2">
      <c r="D474" s="13" t="s">
        <v>74</v>
      </c>
      <c r="E474" s="13" t="s">
        <v>1022</v>
      </c>
      <c r="F474" s="13" t="s">
        <v>1021</v>
      </c>
      <c r="G474" s="14" t="str">
        <f t="shared" si="7"/>
        <v>09201</v>
      </c>
      <c r="H474" s="14" t="s">
        <v>28</v>
      </c>
      <c r="I474" s="14" t="s">
        <v>4384</v>
      </c>
      <c r="J474" s="14" t="s">
        <v>20</v>
      </c>
    </row>
    <row r="475" spans="4:10" ht="25" customHeight="1" x14ac:dyDescent="0.2">
      <c r="D475" s="13" t="s">
        <v>74</v>
      </c>
      <c r="E475" s="13" t="s">
        <v>1024</v>
      </c>
      <c r="F475" s="13" t="s">
        <v>1023</v>
      </c>
      <c r="G475" s="14" t="str">
        <f t="shared" si="7"/>
        <v>09202</v>
      </c>
      <c r="H475" s="14" t="s">
        <v>28</v>
      </c>
      <c r="I475" s="14" t="s">
        <v>4385</v>
      </c>
      <c r="J475" s="14" t="s">
        <v>20</v>
      </c>
    </row>
    <row r="476" spans="4:10" ht="25" customHeight="1" x14ac:dyDescent="0.2">
      <c r="D476" s="13" t="s">
        <v>74</v>
      </c>
      <c r="E476" s="13" t="s">
        <v>1026</v>
      </c>
      <c r="F476" s="13" t="s">
        <v>1025</v>
      </c>
      <c r="G476" s="14" t="str">
        <f t="shared" si="7"/>
        <v>09203</v>
      </c>
      <c r="H476" s="14" t="s">
        <v>28</v>
      </c>
      <c r="I476" s="14" t="s">
        <v>28</v>
      </c>
      <c r="J476" s="14" t="s">
        <v>20</v>
      </c>
    </row>
    <row r="477" spans="4:10" ht="25" customHeight="1" x14ac:dyDescent="0.2">
      <c r="D477" s="13" t="s">
        <v>74</v>
      </c>
      <c r="E477" s="13" t="s">
        <v>1028</v>
      </c>
      <c r="F477" s="13" t="s">
        <v>1027</v>
      </c>
      <c r="G477" s="14" t="str">
        <f t="shared" si="7"/>
        <v>09204</v>
      </c>
      <c r="H477" s="14" t="s">
        <v>28</v>
      </c>
      <c r="I477" s="14" t="s">
        <v>4386</v>
      </c>
      <c r="J477" s="14" t="s">
        <v>20</v>
      </c>
    </row>
    <row r="478" spans="4:10" ht="25" customHeight="1" x14ac:dyDescent="0.2">
      <c r="D478" s="13" t="s">
        <v>74</v>
      </c>
      <c r="E478" s="13" t="s">
        <v>1030</v>
      </c>
      <c r="F478" s="13" t="s">
        <v>1029</v>
      </c>
      <c r="G478" s="14" t="str">
        <f t="shared" si="7"/>
        <v>09205</v>
      </c>
      <c r="H478" s="14" t="s">
        <v>28</v>
      </c>
      <c r="I478" s="14" t="s">
        <v>4387</v>
      </c>
      <c r="J478" s="14" t="s">
        <v>20</v>
      </c>
    </row>
    <row r="479" spans="4:10" ht="25" customHeight="1" x14ac:dyDescent="0.2">
      <c r="D479" s="13" t="s">
        <v>74</v>
      </c>
      <c r="E479" s="13" t="s">
        <v>1032</v>
      </c>
      <c r="F479" s="13" t="s">
        <v>1031</v>
      </c>
      <c r="G479" s="14" t="str">
        <f t="shared" si="7"/>
        <v>09206</v>
      </c>
      <c r="H479" s="14" t="s">
        <v>28</v>
      </c>
      <c r="I479" s="14" t="s">
        <v>4388</v>
      </c>
      <c r="J479" s="14" t="s">
        <v>20</v>
      </c>
    </row>
    <row r="480" spans="4:10" ht="25" customHeight="1" x14ac:dyDescent="0.2">
      <c r="D480" s="13" t="s">
        <v>74</v>
      </c>
      <c r="E480" s="13" t="s">
        <v>1034</v>
      </c>
      <c r="F480" s="13" t="s">
        <v>1033</v>
      </c>
      <c r="G480" s="14" t="str">
        <f t="shared" si="7"/>
        <v>09208</v>
      </c>
      <c r="H480" s="14" t="s">
        <v>28</v>
      </c>
      <c r="I480" s="14" t="s">
        <v>4389</v>
      </c>
      <c r="J480" s="14" t="s">
        <v>20</v>
      </c>
    </row>
    <row r="481" spans="4:10" ht="25" customHeight="1" x14ac:dyDescent="0.2">
      <c r="D481" s="13" t="s">
        <v>74</v>
      </c>
      <c r="E481" s="13" t="s">
        <v>1036</v>
      </c>
      <c r="F481" s="13" t="s">
        <v>1035</v>
      </c>
      <c r="G481" s="14" t="str">
        <f t="shared" si="7"/>
        <v>09209</v>
      </c>
      <c r="H481" s="14" t="s">
        <v>28</v>
      </c>
      <c r="I481" s="14" t="s">
        <v>4390</v>
      </c>
      <c r="J481" s="14" t="s">
        <v>20</v>
      </c>
    </row>
    <row r="482" spans="4:10" ht="25" customHeight="1" x14ac:dyDescent="0.2">
      <c r="D482" s="13" t="s">
        <v>74</v>
      </c>
      <c r="E482" s="13" t="s">
        <v>1038</v>
      </c>
      <c r="F482" s="13" t="s">
        <v>1037</v>
      </c>
      <c r="G482" s="14" t="str">
        <f t="shared" si="7"/>
        <v>09210</v>
      </c>
      <c r="H482" s="14" t="s">
        <v>28</v>
      </c>
      <c r="I482" s="14" t="s">
        <v>4391</v>
      </c>
      <c r="J482" s="14" t="s">
        <v>20</v>
      </c>
    </row>
    <row r="483" spans="4:10" ht="25" customHeight="1" x14ac:dyDescent="0.2">
      <c r="D483" s="13" t="s">
        <v>74</v>
      </c>
      <c r="E483" s="13" t="s">
        <v>1040</v>
      </c>
      <c r="F483" s="13" t="s">
        <v>1039</v>
      </c>
      <c r="G483" s="14" t="str">
        <f t="shared" si="7"/>
        <v>09211</v>
      </c>
      <c r="H483" s="14" t="s">
        <v>28</v>
      </c>
      <c r="I483" s="14" t="s">
        <v>4392</v>
      </c>
      <c r="J483" s="14" t="s">
        <v>20</v>
      </c>
    </row>
    <row r="484" spans="4:10" ht="25" customHeight="1" x14ac:dyDescent="0.2">
      <c r="D484" s="13" t="s">
        <v>74</v>
      </c>
      <c r="E484" s="13" t="s">
        <v>1042</v>
      </c>
      <c r="F484" s="13" t="s">
        <v>1041</v>
      </c>
      <c r="G484" s="14" t="str">
        <f t="shared" si="7"/>
        <v>09213</v>
      </c>
      <c r="H484" s="14" t="s">
        <v>28</v>
      </c>
      <c r="I484" s="14" t="s">
        <v>4393</v>
      </c>
      <c r="J484" s="14" t="s">
        <v>20</v>
      </c>
    </row>
    <row r="485" spans="4:10" ht="25" customHeight="1" x14ac:dyDescent="0.2">
      <c r="D485" s="13" t="s">
        <v>74</v>
      </c>
      <c r="E485" s="13" t="s">
        <v>1044</v>
      </c>
      <c r="F485" s="13" t="s">
        <v>1043</v>
      </c>
      <c r="G485" s="14" t="str">
        <f t="shared" si="7"/>
        <v>09214</v>
      </c>
      <c r="H485" s="14" t="s">
        <v>28</v>
      </c>
      <c r="I485" s="14" t="s">
        <v>4394</v>
      </c>
      <c r="J485" s="14" t="s">
        <v>20</v>
      </c>
    </row>
    <row r="486" spans="4:10" ht="25" customHeight="1" x14ac:dyDescent="0.2">
      <c r="D486" s="13" t="s">
        <v>74</v>
      </c>
      <c r="E486" s="13" t="s">
        <v>1046</v>
      </c>
      <c r="F486" s="13" t="s">
        <v>1045</v>
      </c>
      <c r="G486" s="14" t="str">
        <f t="shared" si="7"/>
        <v>09215</v>
      </c>
      <c r="H486" s="14" t="s">
        <v>28</v>
      </c>
      <c r="I486" s="14" t="s">
        <v>4395</v>
      </c>
      <c r="J486" s="14" t="s">
        <v>20</v>
      </c>
    </row>
    <row r="487" spans="4:10" ht="25" customHeight="1" x14ac:dyDescent="0.2">
      <c r="D487" s="13" t="s">
        <v>74</v>
      </c>
      <c r="E487" s="13" t="s">
        <v>1048</v>
      </c>
      <c r="F487" s="13" t="s">
        <v>1047</v>
      </c>
      <c r="G487" s="14" t="str">
        <f t="shared" si="7"/>
        <v>09216</v>
      </c>
      <c r="H487" s="14" t="s">
        <v>28</v>
      </c>
      <c r="I487" s="14" t="s">
        <v>4396</v>
      </c>
      <c r="J487" s="14" t="s">
        <v>20</v>
      </c>
    </row>
    <row r="488" spans="4:10" ht="25" customHeight="1" x14ac:dyDescent="0.2">
      <c r="D488" s="13" t="s">
        <v>74</v>
      </c>
      <c r="E488" s="13" t="s">
        <v>1050</v>
      </c>
      <c r="F488" s="13" t="s">
        <v>1049</v>
      </c>
      <c r="G488" s="14" t="str">
        <f t="shared" si="7"/>
        <v>09301</v>
      </c>
      <c r="H488" s="14" t="s">
        <v>28</v>
      </c>
      <c r="I488" s="14" t="s">
        <v>20</v>
      </c>
      <c r="J488" s="14" t="s">
        <v>4397</v>
      </c>
    </row>
    <row r="489" spans="4:10" ht="25" customHeight="1" x14ac:dyDescent="0.2">
      <c r="D489" s="13" t="s">
        <v>74</v>
      </c>
      <c r="E489" s="13" t="s">
        <v>1052</v>
      </c>
      <c r="F489" s="13" t="s">
        <v>1051</v>
      </c>
      <c r="G489" s="14" t="str">
        <f t="shared" si="7"/>
        <v>09342</v>
      </c>
      <c r="H489" s="14" t="s">
        <v>28</v>
      </c>
      <c r="I489" s="14" t="s">
        <v>20</v>
      </c>
      <c r="J489" s="14" t="s">
        <v>4398</v>
      </c>
    </row>
    <row r="490" spans="4:10" ht="25" customHeight="1" x14ac:dyDescent="0.2">
      <c r="D490" s="13" t="s">
        <v>74</v>
      </c>
      <c r="E490" s="13" t="s">
        <v>1054</v>
      </c>
      <c r="F490" s="13" t="s">
        <v>1053</v>
      </c>
      <c r="G490" s="14" t="str">
        <f t="shared" si="7"/>
        <v>09343</v>
      </c>
      <c r="H490" s="14" t="s">
        <v>28</v>
      </c>
      <c r="I490" s="14" t="s">
        <v>20</v>
      </c>
      <c r="J490" s="14" t="s">
        <v>4399</v>
      </c>
    </row>
    <row r="491" spans="4:10" ht="25" customHeight="1" x14ac:dyDescent="0.2">
      <c r="D491" s="13" t="s">
        <v>74</v>
      </c>
      <c r="E491" s="13" t="s">
        <v>1056</v>
      </c>
      <c r="F491" s="13" t="s">
        <v>1055</v>
      </c>
      <c r="G491" s="14" t="str">
        <f t="shared" si="7"/>
        <v>09344</v>
      </c>
      <c r="H491" s="14" t="s">
        <v>28</v>
      </c>
      <c r="I491" s="14" t="s">
        <v>20</v>
      </c>
      <c r="J491" s="14" t="s">
        <v>4400</v>
      </c>
    </row>
    <row r="492" spans="4:10" ht="25" customHeight="1" x14ac:dyDescent="0.2">
      <c r="D492" s="13" t="s">
        <v>74</v>
      </c>
      <c r="E492" s="13" t="s">
        <v>1058</v>
      </c>
      <c r="F492" s="13" t="s">
        <v>1057</v>
      </c>
      <c r="G492" s="14" t="str">
        <f t="shared" si="7"/>
        <v>09345</v>
      </c>
      <c r="H492" s="14" t="s">
        <v>28</v>
      </c>
      <c r="I492" s="14" t="s">
        <v>20</v>
      </c>
      <c r="J492" s="14" t="s">
        <v>4401</v>
      </c>
    </row>
    <row r="493" spans="4:10" ht="25" customHeight="1" x14ac:dyDescent="0.2">
      <c r="D493" s="13" t="s">
        <v>74</v>
      </c>
      <c r="E493" s="13" t="s">
        <v>1060</v>
      </c>
      <c r="F493" s="13" t="s">
        <v>1059</v>
      </c>
      <c r="G493" s="14" t="str">
        <f t="shared" si="7"/>
        <v>09361</v>
      </c>
      <c r="H493" s="14" t="s">
        <v>28</v>
      </c>
      <c r="I493" s="14" t="s">
        <v>20</v>
      </c>
      <c r="J493" s="14" t="s">
        <v>4402</v>
      </c>
    </row>
    <row r="494" spans="4:10" ht="25" customHeight="1" x14ac:dyDescent="0.2">
      <c r="D494" s="13" t="s">
        <v>74</v>
      </c>
      <c r="E494" s="13" t="s">
        <v>1062</v>
      </c>
      <c r="F494" s="13" t="s">
        <v>1061</v>
      </c>
      <c r="G494" s="14" t="str">
        <f t="shared" si="7"/>
        <v>09364</v>
      </c>
      <c r="H494" s="14" t="s">
        <v>28</v>
      </c>
      <c r="I494" s="14" t="s">
        <v>20</v>
      </c>
      <c r="J494" s="14" t="s">
        <v>4403</v>
      </c>
    </row>
    <row r="495" spans="4:10" ht="25" customHeight="1" x14ac:dyDescent="0.2">
      <c r="D495" s="13" t="s">
        <v>74</v>
      </c>
      <c r="E495" s="13" t="s">
        <v>1064</v>
      </c>
      <c r="F495" s="13" t="s">
        <v>1063</v>
      </c>
      <c r="G495" s="14" t="str">
        <f t="shared" si="7"/>
        <v>09384</v>
      </c>
      <c r="H495" s="14" t="s">
        <v>28</v>
      </c>
      <c r="I495" s="14" t="s">
        <v>20</v>
      </c>
      <c r="J495" s="14" t="s">
        <v>4404</v>
      </c>
    </row>
    <row r="496" spans="4:10" ht="25" customHeight="1" x14ac:dyDescent="0.2">
      <c r="D496" s="13" t="s">
        <v>74</v>
      </c>
      <c r="E496" s="13" t="s">
        <v>1066</v>
      </c>
      <c r="F496" s="13" t="s">
        <v>1065</v>
      </c>
      <c r="G496" s="14" t="str">
        <f t="shared" si="7"/>
        <v>09386</v>
      </c>
      <c r="H496" s="14" t="s">
        <v>28</v>
      </c>
      <c r="I496" s="14" t="s">
        <v>20</v>
      </c>
      <c r="J496" s="14" t="s">
        <v>4405</v>
      </c>
    </row>
    <row r="497" spans="4:10" ht="25" customHeight="1" x14ac:dyDescent="0.2">
      <c r="D497" s="13" t="s">
        <v>74</v>
      </c>
      <c r="E497" s="13" t="s">
        <v>1068</v>
      </c>
      <c r="F497" s="13" t="s">
        <v>1067</v>
      </c>
      <c r="G497" s="14" t="str">
        <f t="shared" si="7"/>
        <v>09407</v>
      </c>
      <c r="H497" s="14" t="s">
        <v>28</v>
      </c>
      <c r="I497" s="14" t="s">
        <v>20</v>
      </c>
      <c r="J497" s="14" t="s">
        <v>4406</v>
      </c>
    </row>
    <row r="498" spans="4:10" ht="25" customHeight="1" x14ac:dyDescent="0.2">
      <c r="D498" s="13" t="s">
        <v>74</v>
      </c>
      <c r="E498" s="13" t="s">
        <v>1070</v>
      </c>
      <c r="F498" s="13" t="s">
        <v>1069</v>
      </c>
      <c r="G498" s="14" t="str">
        <f t="shared" si="7"/>
        <v>09411</v>
      </c>
      <c r="H498" s="14" t="s">
        <v>28</v>
      </c>
      <c r="I498" s="14" t="s">
        <v>20</v>
      </c>
      <c r="J498" s="14" t="s">
        <v>4407</v>
      </c>
    </row>
    <row r="499" spans="4:10" ht="25" customHeight="1" x14ac:dyDescent="0.2">
      <c r="D499" s="13" t="s">
        <v>75</v>
      </c>
      <c r="E499" s="13" t="s">
        <v>1072</v>
      </c>
      <c r="F499" s="13" t="s">
        <v>1071</v>
      </c>
      <c r="G499" s="14" t="str">
        <f t="shared" si="7"/>
        <v>10201</v>
      </c>
      <c r="H499" s="14" t="s">
        <v>29</v>
      </c>
      <c r="I499" s="14" t="s">
        <v>4408</v>
      </c>
      <c r="J499" s="14" t="s">
        <v>20</v>
      </c>
    </row>
    <row r="500" spans="4:10" ht="25" customHeight="1" x14ac:dyDescent="0.2">
      <c r="D500" s="13" t="s">
        <v>75</v>
      </c>
      <c r="E500" s="13" t="s">
        <v>1074</v>
      </c>
      <c r="F500" s="13" t="s">
        <v>1073</v>
      </c>
      <c r="G500" s="14" t="str">
        <f t="shared" si="7"/>
        <v>10202</v>
      </c>
      <c r="H500" s="14" t="s">
        <v>29</v>
      </c>
      <c r="I500" s="14" t="s">
        <v>4409</v>
      </c>
      <c r="J500" s="14" t="s">
        <v>20</v>
      </c>
    </row>
    <row r="501" spans="4:10" ht="25" customHeight="1" x14ac:dyDescent="0.2">
      <c r="D501" s="13" t="s">
        <v>75</v>
      </c>
      <c r="E501" s="13" t="s">
        <v>1076</v>
      </c>
      <c r="F501" s="13" t="s">
        <v>1075</v>
      </c>
      <c r="G501" s="14" t="str">
        <f t="shared" si="7"/>
        <v>10203</v>
      </c>
      <c r="H501" s="14" t="s">
        <v>29</v>
      </c>
      <c r="I501" s="14" t="s">
        <v>4410</v>
      </c>
      <c r="J501" s="14" t="s">
        <v>20</v>
      </c>
    </row>
    <row r="502" spans="4:10" ht="25" customHeight="1" x14ac:dyDescent="0.2">
      <c r="D502" s="13" t="s">
        <v>75</v>
      </c>
      <c r="E502" s="13" t="s">
        <v>1078</v>
      </c>
      <c r="F502" s="13" t="s">
        <v>1077</v>
      </c>
      <c r="G502" s="14" t="str">
        <f t="shared" si="7"/>
        <v>10204</v>
      </c>
      <c r="H502" s="14" t="s">
        <v>29</v>
      </c>
      <c r="I502" s="14" t="s">
        <v>4411</v>
      </c>
      <c r="J502" s="14" t="s">
        <v>20</v>
      </c>
    </row>
    <row r="503" spans="4:10" ht="25" customHeight="1" x14ac:dyDescent="0.2">
      <c r="D503" s="13" t="s">
        <v>75</v>
      </c>
      <c r="E503" s="13" t="s">
        <v>1080</v>
      </c>
      <c r="F503" s="13" t="s">
        <v>1079</v>
      </c>
      <c r="G503" s="14" t="str">
        <f t="shared" si="7"/>
        <v>10205</v>
      </c>
      <c r="H503" s="14" t="s">
        <v>29</v>
      </c>
      <c r="I503" s="14" t="s">
        <v>4412</v>
      </c>
      <c r="J503" s="14" t="s">
        <v>20</v>
      </c>
    </row>
    <row r="504" spans="4:10" ht="25" customHeight="1" x14ac:dyDescent="0.2">
      <c r="D504" s="13" t="s">
        <v>75</v>
      </c>
      <c r="E504" s="13" t="s">
        <v>1082</v>
      </c>
      <c r="F504" s="13" t="s">
        <v>1081</v>
      </c>
      <c r="G504" s="14" t="str">
        <f t="shared" si="7"/>
        <v>10206</v>
      </c>
      <c r="H504" s="14" t="s">
        <v>29</v>
      </c>
      <c r="I504" s="14" t="s">
        <v>4019</v>
      </c>
      <c r="J504" s="14" t="s">
        <v>20</v>
      </c>
    </row>
    <row r="505" spans="4:10" ht="25" customHeight="1" x14ac:dyDescent="0.2">
      <c r="D505" s="13" t="s">
        <v>75</v>
      </c>
      <c r="E505" s="13" t="s">
        <v>1084</v>
      </c>
      <c r="F505" s="13" t="s">
        <v>1083</v>
      </c>
      <c r="G505" s="14" t="str">
        <f t="shared" si="7"/>
        <v>10207</v>
      </c>
      <c r="H505" s="14" t="s">
        <v>29</v>
      </c>
      <c r="I505" s="14" t="s">
        <v>4413</v>
      </c>
      <c r="J505" s="14" t="s">
        <v>20</v>
      </c>
    </row>
    <row r="506" spans="4:10" ht="25" customHeight="1" x14ac:dyDescent="0.2">
      <c r="D506" s="13" t="s">
        <v>75</v>
      </c>
      <c r="E506" s="13" t="s">
        <v>1086</v>
      </c>
      <c r="F506" s="13" t="s">
        <v>1085</v>
      </c>
      <c r="G506" s="14" t="str">
        <f t="shared" si="7"/>
        <v>10208</v>
      </c>
      <c r="H506" s="14" t="s">
        <v>29</v>
      </c>
      <c r="I506" s="14" t="s">
        <v>4414</v>
      </c>
      <c r="J506" s="14" t="s">
        <v>20</v>
      </c>
    </row>
    <row r="507" spans="4:10" ht="25" customHeight="1" x14ac:dyDescent="0.2">
      <c r="D507" s="13" t="s">
        <v>75</v>
      </c>
      <c r="E507" s="13" t="s">
        <v>1088</v>
      </c>
      <c r="F507" s="13" t="s">
        <v>1087</v>
      </c>
      <c r="G507" s="14" t="str">
        <f t="shared" si="7"/>
        <v>10209</v>
      </c>
      <c r="H507" s="14" t="s">
        <v>29</v>
      </c>
      <c r="I507" s="14" t="s">
        <v>4415</v>
      </c>
      <c r="J507" s="14" t="s">
        <v>20</v>
      </c>
    </row>
    <row r="508" spans="4:10" ht="25" customHeight="1" x14ac:dyDescent="0.2">
      <c r="D508" s="13" t="s">
        <v>75</v>
      </c>
      <c r="E508" s="13" t="s">
        <v>1090</v>
      </c>
      <c r="F508" s="13" t="s">
        <v>1089</v>
      </c>
      <c r="G508" s="14" t="str">
        <f t="shared" si="7"/>
        <v>10210</v>
      </c>
      <c r="H508" s="14" t="s">
        <v>29</v>
      </c>
      <c r="I508" s="14" t="s">
        <v>4333</v>
      </c>
      <c r="J508" s="14" t="s">
        <v>20</v>
      </c>
    </row>
    <row r="509" spans="4:10" ht="25" customHeight="1" x14ac:dyDescent="0.2">
      <c r="D509" s="13" t="s">
        <v>75</v>
      </c>
      <c r="E509" s="13" t="s">
        <v>1092</v>
      </c>
      <c r="F509" s="13" t="s">
        <v>1091</v>
      </c>
      <c r="G509" s="14" t="str">
        <f t="shared" si="7"/>
        <v>10211</v>
      </c>
      <c r="H509" s="14" t="s">
        <v>29</v>
      </c>
      <c r="I509" s="14" t="s">
        <v>4416</v>
      </c>
      <c r="J509" s="14" t="s">
        <v>20</v>
      </c>
    </row>
    <row r="510" spans="4:10" ht="25" customHeight="1" x14ac:dyDescent="0.2">
      <c r="D510" s="13" t="s">
        <v>75</v>
      </c>
      <c r="E510" s="13" t="s">
        <v>1094</v>
      </c>
      <c r="F510" s="13" t="s">
        <v>1093</v>
      </c>
      <c r="G510" s="14" t="str">
        <f t="shared" si="7"/>
        <v>10212</v>
      </c>
      <c r="H510" s="14" t="s">
        <v>29</v>
      </c>
      <c r="I510" s="14" t="s">
        <v>4417</v>
      </c>
      <c r="J510" s="14" t="s">
        <v>20</v>
      </c>
    </row>
    <row r="511" spans="4:10" ht="25" customHeight="1" x14ac:dyDescent="0.2">
      <c r="D511" s="13" t="s">
        <v>75</v>
      </c>
      <c r="E511" s="13" t="s">
        <v>1096</v>
      </c>
      <c r="F511" s="13" t="s">
        <v>1095</v>
      </c>
      <c r="G511" s="14" t="str">
        <f t="shared" si="7"/>
        <v>10344</v>
      </c>
      <c r="H511" s="14" t="s">
        <v>29</v>
      </c>
      <c r="I511" s="14" t="s">
        <v>20</v>
      </c>
      <c r="J511" s="14" t="s">
        <v>4418</v>
      </c>
    </row>
    <row r="512" spans="4:10" ht="25" customHeight="1" x14ac:dyDescent="0.2">
      <c r="D512" s="13" t="s">
        <v>75</v>
      </c>
      <c r="E512" s="13" t="s">
        <v>1098</v>
      </c>
      <c r="F512" s="13" t="s">
        <v>1097</v>
      </c>
      <c r="G512" s="14" t="str">
        <f t="shared" si="7"/>
        <v>10345</v>
      </c>
      <c r="H512" s="14" t="s">
        <v>29</v>
      </c>
      <c r="I512" s="14" t="s">
        <v>20</v>
      </c>
      <c r="J512" s="14" t="s">
        <v>4419</v>
      </c>
    </row>
    <row r="513" spans="4:10" ht="25" customHeight="1" x14ac:dyDescent="0.2">
      <c r="D513" s="13" t="s">
        <v>75</v>
      </c>
      <c r="E513" s="13" t="s">
        <v>1100</v>
      </c>
      <c r="F513" s="13" t="s">
        <v>1099</v>
      </c>
      <c r="G513" s="14" t="str">
        <f t="shared" si="7"/>
        <v>10366</v>
      </c>
      <c r="H513" s="14" t="s">
        <v>29</v>
      </c>
      <c r="I513" s="14" t="s">
        <v>20</v>
      </c>
      <c r="J513" s="14" t="s">
        <v>4420</v>
      </c>
    </row>
    <row r="514" spans="4:10" ht="25" customHeight="1" x14ac:dyDescent="0.2">
      <c r="D514" s="13" t="s">
        <v>75</v>
      </c>
      <c r="E514" s="13" t="s">
        <v>1102</v>
      </c>
      <c r="F514" s="13" t="s">
        <v>1101</v>
      </c>
      <c r="G514" s="14" t="str">
        <f t="shared" si="7"/>
        <v>10367</v>
      </c>
      <c r="H514" s="14" t="s">
        <v>29</v>
      </c>
      <c r="I514" s="14" t="s">
        <v>20</v>
      </c>
      <c r="J514" s="14" t="s">
        <v>4421</v>
      </c>
    </row>
    <row r="515" spans="4:10" ht="25" customHeight="1" x14ac:dyDescent="0.2">
      <c r="D515" s="13" t="s">
        <v>75</v>
      </c>
      <c r="E515" s="13" t="s">
        <v>1104</v>
      </c>
      <c r="F515" s="13" t="s">
        <v>1103</v>
      </c>
      <c r="G515" s="14" t="str">
        <f t="shared" si="7"/>
        <v>10382</v>
      </c>
      <c r="H515" s="14" t="s">
        <v>29</v>
      </c>
      <c r="I515" s="14" t="s">
        <v>20</v>
      </c>
      <c r="J515" s="14" t="s">
        <v>4422</v>
      </c>
    </row>
    <row r="516" spans="4:10" ht="25" customHeight="1" x14ac:dyDescent="0.2">
      <c r="D516" s="13" t="s">
        <v>75</v>
      </c>
      <c r="E516" s="13" t="s">
        <v>1106</v>
      </c>
      <c r="F516" s="13" t="s">
        <v>1105</v>
      </c>
      <c r="G516" s="14" t="str">
        <f t="shared" si="7"/>
        <v>10383</v>
      </c>
      <c r="H516" s="14" t="s">
        <v>29</v>
      </c>
      <c r="I516" s="14" t="s">
        <v>20</v>
      </c>
      <c r="J516" s="14" t="s">
        <v>4423</v>
      </c>
    </row>
    <row r="517" spans="4:10" ht="25" customHeight="1" x14ac:dyDescent="0.2">
      <c r="D517" s="13" t="s">
        <v>75</v>
      </c>
      <c r="E517" s="13" t="s">
        <v>1108</v>
      </c>
      <c r="F517" s="13" t="s">
        <v>1107</v>
      </c>
      <c r="G517" s="14" t="str">
        <f t="shared" ref="G517:G580" si="8">LEFT(F517,5)</f>
        <v>10384</v>
      </c>
      <c r="H517" s="14" t="s">
        <v>29</v>
      </c>
      <c r="I517" s="14" t="s">
        <v>20</v>
      </c>
      <c r="J517" s="14" t="s">
        <v>4424</v>
      </c>
    </row>
    <row r="518" spans="4:10" ht="25" customHeight="1" x14ac:dyDescent="0.2">
      <c r="D518" s="13" t="s">
        <v>75</v>
      </c>
      <c r="E518" s="13" t="s">
        <v>1110</v>
      </c>
      <c r="F518" s="13" t="s">
        <v>1109</v>
      </c>
      <c r="G518" s="14" t="str">
        <f t="shared" si="8"/>
        <v>10421</v>
      </c>
      <c r="H518" s="14" t="s">
        <v>29</v>
      </c>
      <c r="I518" s="14" t="s">
        <v>20</v>
      </c>
      <c r="J518" s="14" t="s">
        <v>4425</v>
      </c>
    </row>
    <row r="519" spans="4:10" ht="25" customHeight="1" x14ac:dyDescent="0.2">
      <c r="D519" s="13" t="s">
        <v>75</v>
      </c>
      <c r="E519" s="13" t="s">
        <v>1112</v>
      </c>
      <c r="F519" s="13" t="s">
        <v>1111</v>
      </c>
      <c r="G519" s="14" t="str">
        <f t="shared" si="8"/>
        <v>10424</v>
      </c>
      <c r="H519" s="14" t="s">
        <v>29</v>
      </c>
      <c r="I519" s="14" t="s">
        <v>20</v>
      </c>
      <c r="J519" s="14" t="s">
        <v>4426</v>
      </c>
    </row>
    <row r="520" spans="4:10" ht="25" customHeight="1" x14ac:dyDescent="0.2">
      <c r="D520" s="13" t="s">
        <v>75</v>
      </c>
      <c r="E520" s="13" t="s">
        <v>1114</v>
      </c>
      <c r="F520" s="13" t="s">
        <v>1113</v>
      </c>
      <c r="G520" s="14" t="str">
        <f t="shared" si="8"/>
        <v>10425</v>
      </c>
      <c r="H520" s="14" t="s">
        <v>29</v>
      </c>
      <c r="I520" s="14" t="s">
        <v>20</v>
      </c>
      <c r="J520" s="14" t="s">
        <v>4427</v>
      </c>
    </row>
    <row r="521" spans="4:10" ht="25" customHeight="1" x14ac:dyDescent="0.2">
      <c r="D521" s="13" t="s">
        <v>75</v>
      </c>
      <c r="E521" s="13" t="s">
        <v>1116</v>
      </c>
      <c r="F521" s="13" t="s">
        <v>1115</v>
      </c>
      <c r="G521" s="14" t="str">
        <f t="shared" si="8"/>
        <v>10426</v>
      </c>
      <c r="H521" s="14" t="s">
        <v>29</v>
      </c>
      <c r="I521" s="14" t="s">
        <v>20</v>
      </c>
      <c r="J521" s="14" t="s">
        <v>4428</v>
      </c>
    </row>
    <row r="522" spans="4:10" ht="25" customHeight="1" x14ac:dyDescent="0.2">
      <c r="D522" s="13" t="s">
        <v>75</v>
      </c>
      <c r="E522" s="13" t="s">
        <v>1118</v>
      </c>
      <c r="F522" s="13" t="s">
        <v>1117</v>
      </c>
      <c r="G522" s="14" t="str">
        <f t="shared" si="8"/>
        <v>10428</v>
      </c>
      <c r="H522" s="14" t="s">
        <v>29</v>
      </c>
      <c r="I522" s="14" t="s">
        <v>20</v>
      </c>
      <c r="J522" s="14" t="s">
        <v>4429</v>
      </c>
    </row>
    <row r="523" spans="4:10" ht="25" customHeight="1" x14ac:dyDescent="0.2">
      <c r="D523" s="13" t="s">
        <v>75</v>
      </c>
      <c r="E523" s="13" t="s">
        <v>1120</v>
      </c>
      <c r="F523" s="13" t="s">
        <v>1119</v>
      </c>
      <c r="G523" s="14" t="str">
        <f t="shared" si="8"/>
        <v>10429</v>
      </c>
      <c r="H523" s="14" t="s">
        <v>29</v>
      </c>
      <c r="I523" s="14" t="s">
        <v>20</v>
      </c>
      <c r="J523" s="14" t="s">
        <v>4430</v>
      </c>
    </row>
    <row r="524" spans="4:10" ht="25" customHeight="1" x14ac:dyDescent="0.2">
      <c r="D524" s="13" t="s">
        <v>75</v>
      </c>
      <c r="E524" s="13" t="s">
        <v>1122</v>
      </c>
      <c r="F524" s="13" t="s">
        <v>1121</v>
      </c>
      <c r="G524" s="14" t="str">
        <f t="shared" si="8"/>
        <v>10443</v>
      </c>
      <c r="H524" s="14" t="s">
        <v>29</v>
      </c>
      <c r="I524" s="14" t="s">
        <v>20</v>
      </c>
      <c r="J524" s="14" t="s">
        <v>4431</v>
      </c>
    </row>
    <row r="525" spans="4:10" ht="25" customHeight="1" x14ac:dyDescent="0.2">
      <c r="D525" s="13" t="s">
        <v>75</v>
      </c>
      <c r="E525" s="13" t="s">
        <v>1124</v>
      </c>
      <c r="F525" s="13" t="s">
        <v>1123</v>
      </c>
      <c r="G525" s="14" t="str">
        <f t="shared" si="8"/>
        <v>10444</v>
      </c>
      <c r="H525" s="14" t="s">
        <v>29</v>
      </c>
      <c r="I525" s="14" t="s">
        <v>20</v>
      </c>
      <c r="J525" s="14" t="s">
        <v>4432</v>
      </c>
    </row>
    <row r="526" spans="4:10" ht="25" customHeight="1" x14ac:dyDescent="0.2">
      <c r="D526" s="13" t="s">
        <v>75</v>
      </c>
      <c r="E526" s="13" t="s">
        <v>880</v>
      </c>
      <c r="F526" s="13" t="s">
        <v>1125</v>
      </c>
      <c r="G526" s="14" t="str">
        <f t="shared" si="8"/>
        <v>10448</v>
      </c>
      <c r="H526" s="14" t="s">
        <v>29</v>
      </c>
      <c r="I526" s="14" t="s">
        <v>20</v>
      </c>
      <c r="J526" s="14" t="s">
        <v>4315</v>
      </c>
    </row>
    <row r="527" spans="4:10" ht="25" customHeight="1" x14ac:dyDescent="0.2">
      <c r="D527" s="13" t="s">
        <v>75</v>
      </c>
      <c r="E527" s="13" t="s">
        <v>1127</v>
      </c>
      <c r="F527" s="13" t="s">
        <v>1126</v>
      </c>
      <c r="G527" s="14" t="str">
        <f t="shared" si="8"/>
        <v>10449</v>
      </c>
      <c r="H527" s="14" t="s">
        <v>29</v>
      </c>
      <c r="I527" s="14" t="s">
        <v>20</v>
      </c>
      <c r="J527" s="14" t="s">
        <v>4433</v>
      </c>
    </row>
    <row r="528" spans="4:10" ht="25" customHeight="1" x14ac:dyDescent="0.2">
      <c r="D528" s="13" t="s">
        <v>75</v>
      </c>
      <c r="E528" s="13" t="s">
        <v>1129</v>
      </c>
      <c r="F528" s="13" t="s">
        <v>1128</v>
      </c>
      <c r="G528" s="14" t="str">
        <f t="shared" si="8"/>
        <v>10464</v>
      </c>
      <c r="H528" s="14" t="s">
        <v>29</v>
      </c>
      <c r="I528" s="14" t="s">
        <v>20</v>
      </c>
      <c r="J528" s="14" t="s">
        <v>4434</v>
      </c>
    </row>
    <row r="529" spans="4:10" ht="25" customHeight="1" x14ac:dyDescent="0.2">
      <c r="D529" s="13" t="s">
        <v>75</v>
      </c>
      <c r="E529" s="13" t="s">
        <v>1131</v>
      </c>
      <c r="F529" s="13" t="s">
        <v>1130</v>
      </c>
      <c r="G529" s="14" t="str">
        <f t="shared" si="8"/>
        <v>10521</v>
      </c>
      <c r="H529" s="14" t="s">
        <v>29</v>
      </c>
      <c r="I529" s="14" t="s">
        <v>20</v>
      </c>
      <c r="J529" s="14" t="s">
        <v>4435</v>
      </c>
    </row>
    <row r="530" spans="4:10" ht="25" customHeight="1" x14ac:dyDescent="0.2">
      <c r="D530" s="13" t="s">
        <v>75</v>
      </c>
      <c r="E530" s="13" t="s">
        <v>1133</v>
      </c>
      <c r="F530" s="13" t="s">
        <v>1132</v>
      </c>
      <c r="G530" s="14" t="str">
        <f t="shared" si="8"/>
        <v>10522</v>
      </c>
      <c r="H530" s="14" t="s">
        <v>29</v>
      </c>
      <c r="I530" s="14" t="s">
        <v>20</v>
      </c>
      <c r="J530" s="14" t="s">
        <v>4436</v>
      </c>
    </row>
    <row r="531" spans="4:10" ht="25" customHeight="1" x14ac:dyDescent="0.2">
      <c r="D531" s="13" t="s">
        <v>75</v>
      </c>
      <c r="E531" s="13" t="s">
        <v>1135</v>
      </c>
      <c r="F531" s="13" t="s">
        <v>1134</v>
      </c>
      <c r="G531" s="14" t="str">
        <f t="shared" si="8"/>
        <v>10523</v>
      </c>
      <c r="H531" s="14" t="s">
        <v>29</v>
      </c>
      <c r="I531" s="14" t="s">
        <v>20</v>
      </c>
      <c r="J531" s="14" t="s">
        <v>4437</v>
      </c>
    </row>
    <row r="532" spans="4:10" ht="25" customHeight="1" x14ac:dyDescent="0.2">
      <c r="D532" s="13" t="s">
        <v>75</v>
      </c>
      <c r="E532" s="13" t="s">
        <v>1137</v>
      </c>
      <c r="F532" s="13" t="s">
        <v>1136</v>
      </c>
      <c r="G532" s="14" t="str">
        <f t="shared" si="8"/>
        <v>10524</v>
      </c>
      <c r="H532" s="14" t="s">
        <v>29</v>
      </c>
      <c r="I532" s="14" t="s">
        <v>20</v>
      </c>
      <c r="J532" s="14" t="s">
        <v>4438</v>
      </c>
    </row>
    <row r="533" spans="4:10" ht="25" customHeight="1" x14ac:dyDescent="0.2">
      <c r="D533" s="13" t="s">
        <v>75</v>
      </c>
      <c r="E533" s="13" t="s">
        <v>1139</v>
      </c>
      <c r="F533" s="13" t="s">
        <v>1138</v>
      </c>
      <c r="G533" s="14" t="str">
        <f t="shared" si="8"/>
        <v>10525</v>
      </c>
      <c r="H533" s="14" t="s">
        <v>29</v>
      </c>
      <c r="I533" s="14" t="s">
        <v>20</v>
      </c>
      <c r="J533" s="14" t="s">
        <v>4439</v>
      </c>
    </row>
    <row r="534" spans="4:10" ht="25" customHeight="1" x14ac:dyDescent="0.2">
      <c r="D534" s="13" t="s">
        <v>76</v>
      </c>
      <c r="E534" s="13" t="s">
        <v>3783</v>
      </c>
      <c r="F534" s="14" t="s">
        <v>3563</v>
      </c>
      <c r="G534" s="14" t="str">
        <f t="shared" si="8"/>
        <v>11101</v>
      </c>
      <c r="H534" s="14" t="s">
        <v>30</v>
      </c>
      <c r="I534" s="14" t="s">
        <v>4440</v>
      </c>
      <c r="J534" s="14" t="s">
        <v>4441</v>
      </c>
    </row>
    <row r="535" spans="4:10" ht="25" customHeight="1" x14ac:dyDescent="0.2">
      <c r="D535" s="13" t="s">
        <v>76</v>
      </c>
      <c r="E535" s="13" t="s">
        <v>3784</v>
      </c>
      <c r="F535" s="14" t="s">
        <v>3564</v>
      </c>
      <c r="G535" s="14" t="str">
        <f t="shared" si="8"/>
        <v>11102</v>
      </c>
      <c r="H535" s="14" t="s">
        <v>30</v>
      </c>
      <c r="I535" s="14" t="s">
        <v>4440</v>
      </c>
      <c r="J535" s="14" t="s">
        <v>4442</v>
      </c>
    </row>
    <row r="536" spans="4:10" ht="25" customHeight="1" x14ac:dyDescent="0.2">
      <c r="D536" s="13" t="s">
        <v>76</v>
      </c>
      <c r="E536" s="13" t="s">
        <v>3785</v>
      </c>
      <c r="F536" s="14" t="s">
        <v>3565</v>
      </c>
      <c r="G536" s="14" t="str">
        <f t="shared" si="8"/>
        <v>11103</v>
      </c>
      <c r="H536" s="14" t="s">
        <v>30</v>
      </c>
      <c r="I536" s="14" t="s">
        <v>4440</v>
      </c>
      <c r="J536" s="14" t="s">
        <v>4443</v>
      </c>
    </row>
    <row r="537" spans="4:10" ht="25" customHeight="1" x14ac:dyDescent="0.2">
      <c r="D537" s="13" t="s">
        <v>76</v>
      </c>
      <c r="E537" s="13" t="s">
        <v>3786</v>
      </c>
      <c r="F537" s="14" t="s">
        <v>3566</v>
      </c>
      <c r="G537" s="14" t="str">
        <f t="shared" si="8"/>
        <v>11104</v>
      </c>
      <c r="H537" s="14" t="s">
        <v>30</v>
      </c>
      <c r="I537" s="14" t="s">
        <v>4440</v>
      </c>
      <c r="J537" s="14" t="s">
        <v>4444</v>
      </c>
    </row>
    <row r="538" spans="4:10" ht="25" customHeight="1" x14ac:dyDescent="0.2">
      <c r="D538" s="13" t="s">
        <v>76</v>
      </c>
      <c r="E538" s="13" t="s">
        <v>3787</v>
      </c>
      <c r="F538" s="14" t="s">
        <v>3567</v>
      </c>
      <c r="G538" s="14" t="str">
        <f t="shared" si="8"/>
        <v>11105</v>
      </c>
      <c r="H538" s="14" t="s">
        <v>30</v>
      </c>
      <c r="I538" s="14" t="s">
        <v>4440</v>
      </c>
      <c r="J538" s="14" t="s">
        <v>4445</v>
      </c>
    </row>
    <row r="539" spans="4:10" ht="25" customHeight="1" x14ac:dyDescent="0.2">
      <c r="D539" s="13" t="s">
        <v>76</v>
      </c>
      <c r="E539" s="13" t="s">
        <v>3788</v>
      </c>
      <c r="F539" s="14" t="s">
        <v>3568</v>
      </c>
      <c r="G539" s="14" t="str">
        <f t="shared" si="8"/>
        <v>11106</v>
      </c>
      <c r="H539" s="14" t="s">
        <v>30</v>
      </c>
      <c r="I539" s="14" t="s">
        <v>4440</v>
      </c>
      <c r="J539" s="14" t="s">
        <v>4446</v>
      </c>
    </row>
    <row r="540" spans="4:10" ht="25" customHeight="1" x14ac:dyDescent="0.2">
      <c r="D540" s="13" t="s">
        <v>76</v>
      </c>
      <c r="E540" s="13" t="s">
        <v>3789</v>
      </c>
      <c r="F540" s="14" t="s">
        <v>3569</v>
      </c>
      <c r="G540" s="14" t="str">
        <f t="shared" si="8"/>
        <v>11107</v>
      </c>
      <c r="H540" s="14" t="s">
        <v>30</v>
      </c>
      <c r="I540" s="14" t="s">
        <v>4440</v>
      </c>
      <c r="J540" s="14" t="s">
        <v>4447</v>
      </c>
    </row>
    <row r="541" spans="4:10" ht="25" customHeight="1" x14ac:dyDescent="0.2">
      <c r="D541" s="13" t="s">
        <v>76</v>
      </c>
      <c r="E541" s="13" t="s">
        <v>3790</v>
      </c>
      <c r="F541" s="14" t="s">
        <v>3570</v>
      </c>
      <c r="G541" s="14" t="str">
        <f t="shared" si="8"/>
        <v>11108</v>
      </c>
      <c r="H541" s="14" t="s">
        <v>30</v>
      </c>
      <c r="I541" s="14" t="s">
        <v>4440</v>
      </c>
      <c r="J541" s="14" t="s">
        <v>4448</v>
      </c>
    </row>
    <row r="542" spans="4:10" ht="25" customHeight="1" x14ac:dyDescent="0.2">
      <c r="D542" s="13" t="s">
        <v>76</v>
      </c>
      <c r="E542" s="13" t="s">
        <v>3791</v>
      </c>
      <c r="F542" s="14" t="s">
        <v>3571</v>
      </c>
      <c r="G542" s="14" t="str">
        <f t="shared" si="8"/>
        <v>11109</v>
      </c>
      <c r="H542" s="14" t="s">
        <v>30</v>
      </c>
      <c r="I542" s="14" t="s">
        <v>4440</v>
      </c>
      <c r="J542" s="14" t="s">
        <v>4449</v>
      </c>
    </row>
    <row r="543" spans="4:10" ht="25" customHeight="1" x14ac:dyDescent="0.2">
      <c r="D543" s="13" t="s">
        <v>76</v>
      </c>
      <c r="E543" s="13" t="s">
        <v>3792</v>
      </c>
      <c r="F543" s="14" t="s">
        <v>3572</v>
      </c>
      <c r="G543" s="14" t="str">
        <f t="shared" si="8"/>
        <v>11110</v>
      </c>
      <c r="H543" s="14" t="s">
        <v>30</v>
      </c>
      <c r="I543" s="14" t="s">
        <v>4440</v>
      </c>
      <c r="J543" s="14" t="s">
        <v>4450</v>
      </c>
    </row>
    <row r="544" spans="4:10" ht="25" customHeight="1" x14ac:dyDescent="0.2">
      <c r="D544" s="13" t="s">
        <v>76</v>
      </c>
      <c r="E544" s="13" t="s">
        <v>1142</v>
      </c>
      <c r="F544" s="13" t="s">
        <v>1141</v>
      </c>
      <c r="G544" s="14" t="str">
        <f t="shared" si="8"/>
        <v>11201</v>
      </c>
      <c r="H544" s="14" t="s">
        <v>30</v>
      </c>
      <c r="I544" s="14" t="s">
        <v>4451</v>
      </c>
      <c r="J544" s="14" t="s">
        <v>20</v>
      </c>
    </row>
    <row r="545" spans="4:10" ht="25" customHeight="1" x14ac:dyDescent="0.2">
      <c r="D545" s="13" t="s">
        <v>76</v>
      </c>
      <c r="E545" s="13" t="s">
        <v>1144</v>
      </c>
      <c r="F545" s="13" t="s">
        <v>1143</v>
      </c>
      <c r="G545" s="14" t="str">
        <f t="shared" si="8"/>
        <v>11202</v>
      </c>
      <c r="H545" s="14" t="s">
        <v>30</v>
      </c>
      <c r="I545" s="14" t="s">
        <v>4452</v>
      </c>
      <c r="J545" s="14" t="s">
        <v>20</v>
      </c>
    </row>
    <row r="546" spans="4:10" ht="25" customHeight="1" x14ac:dyDescent="0.2">
      <c r="D546" s="13" t="s">
        <v>76</v>
      </c>
      <c r="E546" s="13" t="s">
        <v>1146</v>
      </c>
      <c r="F546" s="13" t="s">
        <v>1145</v>
      </c>
      <c r="G546" s="14" t="str">
        <f t="shared" si="8"/>
        <v>11203</v>
      </c>
      <c r="H546" s="14" t="s">
        <v>30</v>
      </c>
      <c r="I546" s="14" t="s">
        <v>4453</v>
      </c>
      <c r="J546" s="14" t="s">
        <v>20</v>
      </c>
    </row>
    <row r="547" spans="4:10" ht="25" customHeight="1" x14ac:dyDescent="0.2">
      <c r="D547" s="13" t="s">
        <v>76</v>
      </c>
      <c r="E547" s="13" t="s">
        <v>1148</v>
      </c>
      <c r="F547" s="13" t="s">
        <v>1147</v>
      </c>
      <c r="G547" s="14" t="str">
        <f t="shared" si="8"/>
        <v>11206</v>
      </c>
      <c r="H547" s="14" t="s">
        <v>30</v>
      </c>
      <c r="I547" s="14" t="s">
        <v>4454</v>
      </c>
      <c r="J547" s="14" t="s">
        <v>20</v>
      </c>
    </row>
    <row r="548" spans="4:10" ht="25" customHeight="1" x14ac:dyDescent="0.2">
      <c r="D548" s="13" t="s">
        <v>76</v>
      </c>
      <c r="E548" s="13" t="s">
        <v>1150</v>
      </c>
      <c r="F548" s="13" t="s">
        <v>1149</v>
      </c>
      <c r="G548" s="14" t="str">
        <f t="shared" si="8"/>
        <v>11207</v>
      </c>
      <c r="H548" s="14" t="s">
        <v>30</v>
      </c>
      <c r="I548" s="14" t="s">
        <v>4455</v>
      </c>
      <c r="J548" s="14" t="s">
        <v>20</v>
      </c>
    </row>
    <row r="549" spans="4:10" ht="25" customHeight="1" x14ac:dyDescent="0.2">
      <c r="D549" s="13" t="s">
        <v>76</v>
      </c>
      <c r="E549" s="13" t="s">
        <v>1152</v>
      </c>
      <c r="F549" s="13" t="s">
        <v>1151</v>
      </c>
      <c r="G549" s="14" t="str">
        <f t="shared" si="8"/>
        <v>11208</v>
      </c>
      <c r="H549" s="14" t="s">
        <v>30</v>
      </c>
      <c r="I549" s="14" t="s">
        <v>4456</v>
      </c>
      <c r="J549" s="14" t="s">
        <v>20</v>
      </c>
    </row>
    <row r="550" spans="4:10" ht="25" customHeight="1" x14ac:dyDescent="0.2">
      <c r="D550" s="13" t="s">
        <v>76</v>
      </c>
      <c r="E550" s="13" t="s">
        <v>1154</v>
      </c>
      <c r="F550" s="13" t="s">
        <v>1153</v>
      </c>
      <c r="G550" s="14" t="str">
        <f t="shared" si="8"/>
        <v>11209</v>
      </c>
      <c r="H550" s="14" t="s">
        <v>30</v>
      </c>
      <c r="I550" s="14" t="s">
        <v>4457</v>
      </c>
      <c r="J550" s="14" t="s">
        <v>20</v>
      </c>
    </row>
    <row r="551" spans="4:10" ht="25" customHeight="1" x14ac:dyDescent="0.2">
      <c r="D551" s="13" t="s">
        <v>76</v>
      </c>
      <c r="E551" s="13" t="s">
        <v>1156</v>
      </c>
      <c r="F551" s="13" t="s">
        <v>1155</v>
      </c>
      <c r="G551" s="14" t="str">
        <f t="shared" si="8"/>
        <v>11210</v>
      </c>
      <c r="H551" s="14" t="s">
        <v>30</v>
      </c>
      <c r="I551" s="14" t="s">
        <v>4458</v>
      </c>
      <c r="J551" s="14" t="s">
        <v>20</v>
      </c>
    </row>
    <row r="552" spans="4:10" ht="25" customHeight="1" x14ac:dyDescent="0.2">
      <c r="D552" s="13" t="s">
        <v>76</v>
      </c>
      <c r="E552" s="13" t="s">
        <v>1158</v>
      </c>
      <c r="F552" s="13" t="s">
        <v>1157</v>
      </c>
      <c r="G552" s="14" t="str">
        <f t="shared" si="8"/>
        <v>11211</v>
      </c>
      <c r="H552" s="14" t="s">
        <v>30</v>
      </c>
      <c r="I552" s="14" t="s">
        <v>4459</v>
      </c>
      <c r="J552" s="14" t="s">
        <v>20</v>
      </c>
    </row>
    <row r="553" spans="4:10" ht="25" customHeight="1" x14ac:dyDescent="0.2">
      <c r="D553" s="13" t="s">
        <v>76</v>
      </c>
      <c r="E553" s="13" t="s">
        <v>1160</v>
      </c>
      <c r="F553" s="13" t="s">
        <v>1159</v>
      </c>
      <c r="G553" s="14" t="str">
        <f t="shared" si="8"/>
        <v>11212</v>
      </c>
      <c r="H553" s="14" t="s">
        <v>30</v>
      </c>
      <c r="I553" s="14" t="s">
        <v>4460</v>
      </c>
      <c r="J553" s="14" t="s">
        <v>20</v>
      </c>
    </row>
    <row r="554" spans="4:10" ht="25" customHeight="1" x14ac:dyDescent="0.2">
      <c r="D554" s="13" t="s">
        <v>76</v>
      </c>
      <c r="E554" s="13" t="s">
        <v>1162</v>
      </c>
      <c r="F554" s="13" t="s">
        <v>1161</v>
      </c>
      <c r="G554" s="14" t="str">
        <f t="shared" si="8"/>
        <v>11214</v>
      </c>
      <c r="H554" s="14" t="s">
        <v>30</v>
      </c>
      <c r="I554" s="14" t="s">
        <v>4461</v>
      </c>
      <c r="J554" s="14" t="s">
        <v>20</v>
      </c>
    </row>
    <row r="555" spans="4:10" ht="25" customHeight="1" x14ac:dyDescent="0.2">
      <c r="D555" s="13" t="s">
        <v>76</v>
      </c>
      <c r="E555" s="13" t="s">
        <v>1164</v>
      </c>
      <c r="F555" s="13" t="s">
        <v>1163</v>
      </c>
      <c r="G555" s="14" t="str">
        <f t="shared" si="8"/>
        <v>11215</v>
      </c>
      <c r="H555" s="14" t="s">
        <v>30</v>
      </c>
      <c r="I555" s="14" t="s">
        <v>4462</v>
      </c>
      <c r="J555" s="14" t="s">
        <v>20</v>
      </c>
    </row>
    <row r="556" spans="4:10" ht="25" customHeight="1" x14ac:dyDescent="0.2">
      <c r="D556" s="13" t="s">
        <v>76</v>
      </c>
      <c r="E556" s="13" t="s">
        <v>1166</v>
      </c>
      <c r="F556" s="13" t="s">
        <v>1165</v>
      </c>
      <c r="G556" s="14" t="str">
        <f t="shared" si="8"/>
        <v>11216</v>
      </c>
      <c r="H556" s="14" t="s">
        <v>30</v>
      </c>
      <c r="I556" s="14" t="s">
        <v>4463</v>
      </c>
      <c r="J556" s="14" t="s">
        <v>20</v>
      </c>
    </row>
    <row r="557" spans="4:10" ht="25" customHeight="1" x14ac:dyDescent="0.2">
      <c r="D557" s="13" t="s">
        <v>76</v>
      </c>
      <c r="E557" s="13" t="s">
        <v>1168</v>
      </c>
      <c r="F557" s="13" t="s">
        <v>1167</v>
      </c>
      <c r="G557" s="14" t="str">
        <f t="shared" si="8"/>
        <v>11217</v>
      </c>
      <c r="H557" s="14" t="s">
        <v>30</v>
      </c>
      <c r="I557" s="14" t="s">
        <v>4464</v>
      </c>
      <c r="J557" s="14" t="s">
        <v>20</v>
      </c>
    </row>
    <row r="558" spans="4:10" ht="25" customHeight="1" x14ac:dyDescent="0.2">
      <c r="D558" s="13" t="s">
        <v>76</v>
      </c>
      <c r="E558" s="13" t="s">
        <v>1170</v>
      </c>
      <c r="F558" s="13" t="s">
        <v>1169</v>
      </c>
      <c r="G558" s="14" t="str">
        <f t="shared" si="8"/>
        <v>11218</v>
      </c>
      <c r="H558" s="14" t="s">
        <v>30</v>
      </c>
      <c r="I558" s="14" t="s">
        <v>4465</v>
      </c>
      <c r="J558" s="14" t="s">
        <v>20</v>
      </c>
    </row>
    <row r="559" spans="4:10" ht="25" customHeight="1" x14ac:dyDescent="0.2">
      <c r="D559" s="13" t="s">
        <v>76</v>
      </c>
      <c r="E559" s="13" t="s">
        <v>1172</v>
      </c>
      <c r="F559" s="13" t="s">
        <v>1171</v>
      </c>
      <c r="G559" s="14" t="str">
        <f t="shared" si="8"/>
        <v>11219</v>
      </c>
      <c r="H559" s="14" t="s">
        <v>30</v>
      </c>
      <c r="I559" s="14" t="s">
        <v>4466</v>
      </c>
      <c r="J559" s="14" t="s">
        <v>20</v>
      </c>
    </row>
    <row r="560" spans="4:10" ht="25" customHeight="1" x14ac:dyDescent="0.2">
      <c r="D560" s="13" t="s">
        <v>76</v>
      </c>
      <c r="E560" s="13" t="s">
        <v>1174</v>
      </c>
      <c r="F560" s="13" t="s">
        <v>1173</v>
      </c>
      <c r="G560" s="14" t="str">
        <f t="shared" si="8"/>
        <v>11221</v>
      </c>
      <c r="H560" s="14" t="s">
        <v>30</v>
      </c>
      <c r="I560" s="14" t="s">
        <v>4467</v>
      </c>
      <c r="J560" s="14" t="s">
        <v>20</v>
      </c>
    </row>
    <row r="561" spans="4:10" ht="25" customHeight="1" x14ac:dyDescent="0.2">
      <c r="D561" s="13" t="s">
        <v>76</v>
      </c>
      <c r="E561" s="13" t="s">
        <v>1176</v>
      </c>
      <c r="F561" s="13" t="s">
        <v>1175</v>
      </c>
      <c r="G561" s="14" t="str">
        <f t="shared" si="8"/>
        <v>11222</v>
      </c>
      <c r="H561" s="14" t="s">
        <v>30</v>
      </c>
      <c r="I561" s="14" t="s">
        <v>4468</v>
      </c>
      <c r="J561" s="14" t="s">
        <v>20</v>
      </c>
    </row>
    <row r="562" spans="4:10" ht="25" customHeight="1" x14ac:dyDescent="0.2">
      <c r="D562" s="13" t="s">
        <v>76</v>
      </c>
      <c r="E562" s="13" t="s">
        <v>1178</v>
      </c>
      <c r="F562" s="13" t="s">
        <v>1177</v>
      </c>
      <c r="G562" s="14" t="str">
        <f t="shared" si="8"/>
        <v>11223</v>
      </c>
      <c r="H562" s="14" t="s">
        <v>30</v>
      </c>
      <c r="I562" s="14" t="s">
        <v>4469</v>
      </c>
      <c r="J562" s="14" t="s">
        <v>20</v>
      </c>
    </row>
    <row r="563" spans="4:10" ht="25" customHeight="1" x14ac:dyDescent="0.2">
      <c r="D563" s="13" t="s">
        <v>76</v>
      </c>
      <c r="E563" s="13" t="s">
        <v>1180</v>
      </c>
      <c r="F563" s="13" t="s">
        <v>1179</v>
      </c>
      <c r="G563" s="14" t="str">
        <f t="shared" si="8"/>
        <v>11224</v>
      </c>
      <c r="H563" s="14" t="s">
        <v>30</v>
      </c>
      <c r="I563" s="14" t="s">
        <v>4470</v>
      </c>
      <c r="J563" s="14" t="s">
        <v>20</v>
      </c>
    </row>
    <row r="564" spans="4:10" ht="25" customHeight="1" x14ac:dyDescent="0.2">
      <c r="D564" s="13" t="s">
        <v>76</v>
      </c>
      <c r="E564" s="13" t="s">
        <v>1182</v>
      </c>
      <c r="F564" s="13" t="s">
        <v>1181</v>
      </c>
      <c r="G564" s="14" t="str">
        <f t="shared" si="8"/>
        <v>11225</v>
      </c>
      <c r="H564" s="14" t="s">
        <v>30</v>
      </c>
      <c r="I564" s="14" t="s">
        <v>4471</v>
      </c>
      <c r="J564" s="14" t="s">
        <v>20</v>
      </c>
    </row>
    <row r="565" spans="4:10" ht="25" customHeight="1" x14ac:dyDescent="0.2">
      <c r="D565" s="13" t="s">
        <v>76</v>
      </c>
      <c r="E565" s="13" t="s">
        <v>1184</v>
      </c>
      <c r="F565" s="13" t="s">
        <v>1183</v>
      </c>
      <c r="G565" s="14" t="str">
        <f t="shared" si="8"/>
        <v>11227</v>
      </c>
      <c r="H565" s="14" t="s">
        <v>30</v>
      </c>
      <c r="I565" s="14" t="s">
        <v>4472</v>
      </c>
      <c r="J565" s="14" t="s">
        <v>20</v>
      </c>
    </row>
    <row r="566" spans="4:10" ht="25" customHeight="1" x14ac:dyDescent="0.2">
      <c r="D566" s="13" t="s">
        <v>76</v>
      </c>
      <c r="E566" s="13" t="s">
        <v>1186</v>
      </c>
      <c r="F566" s="13" t="s">
        <v>1185</v>
      </c>
      <c r="G566" s="14" t="str">
        <f t="shared" si="8"/>
        <v>11228</v>
      </c>
      <c r="H566" s="14" t="s">
        <v>30</v>
      </c>
      <c r="I566" s="14" t="s">
        <v>4473</v>
      </c>
      <c r="J566" s="14" t="s">
        <v>20</v>
      </c>
    </row>
    <row r="567" spans="4:10" ht="25" customHeight="1" x14ac:dyDescent="0.2">
      <c r="D567" s="13" t="s">
        <v>76</v>
      </c>
      <c r="E567" s="13" t="s">
        <v>1188</v>
      </c>
      <c r="F567" s="13" t="s">
        <v>1187</v>
      </c>
      <c r="G567" s="14" t="str">
        <f t="shared" si="8"/>
        <v>11229</v>
      </c>
      <c r="H567" s="14" t="s">
        <v>30</v>
      </c>
      <c r="I567" s="14" t="s">
        <v>4474</v>
      </c>
      <c r="J567" s="14" t="s">
        <v>20</v>
      </c>
    </row>
    <row r="568" spans="4:10" ht="25" customHeight="1" x14ac:dyDescent="0.2">
      <c r="D568" s="13" t="s">
        <v>76</v>
      </c>
      <c r="E568" s="13" t="s">
        <v>1190</v>
      </c>
      <c r="F568" s="13" t="s">
        <v>1189</v>
      </c>
      <c r="G568" s="14" t="str">
        <f t="shared" si="8"/>
        <v>11230</v>
      </c>
      <c r="H568" s="14" t="s">
        <v>30</v>
      </c>
      <c r="I568" s="14" t="s">
        <v>4475</v>
      </c>
      <c r="J568" s="14" t="s">
        <v>20</v>
      </c>
    </row>
    <row r="569" spans="4:10" ht="25" customHeight="1" x14ac:dyDescent="0.2">
      <c r="D569" s="13" t="s">
        <v>76</v>
      </c>
      <c r="E569" s="13" t="s">
        <v>1192</v>
      </c>
      <c r="F569" s="13" t="s">
        <v>1191</v>
      </c>
      <c r="G569" s="14" t="str">
        <f t="shared" si="8"/>
        <v>11231</v>
      </c>
      <c r="H569" s="14" t="s">
        <v>30</v>
      </c>
      <c r="I569" s="14" t="s">
        <v>4476</v>
      </c>
      <c r="J569" s="14" t="s">
        <v>20</v>
      </c>
    </row>
    <row r="570" spans="4:10" ht="25" customHeight="1" x14ac:dyDescent="0.2">
      <c r="D570" s="13" t="s">
        <v>76</v>
      </c>
      <c r="E570" s="13" t="s">
        <v>1194</v>
      </c>
      <c r="F570" s="13" t="s">
        <v>1193</v>
      </c>
      <c r="G570" s="14" t="str">
        <f t="shared" si="8"/>
        <v>11232</v>
      </c>
      <c r="H570" s="14" t="s">
        <v>30</v>
      </c>
      <c r="I570" s="14" t="s">
        <v>4477</v>
      </c>
      <c r="J570" s="14" t="s">
        <v>20</v>
      </c>
    </row>
    <row r="571" spans="4:10" ht="25" customHeight="1" x14ac:dyDescent="0.2">
      <c r="D571" s="13" t="s">
        <v>76</v>
      </c>
      <c r="E571" s="13" t="s">
        <v>1196</v>
      </c>
      <c r="F571" s="13" t="s">
        <v>1195</v>
      </c>
      <c r="G571" s="14" t="str">
        <f t="shared" si="8"/>
        <v>11233</v>
      </c>
      <c r="H571" s="14" t="s">
        <v>30</v>
      </c>
      <c r="I571" s="14" t="s">
        <v>4478</v>
      </c>
      <c r="J571" s="14" t="s">
        <v>20</v>
      </c>
    </row>
    <row r="572" spans="4:10" ht="25" customHeight="1" x14ac:dyDescent="0.2">
      <c r="D572" s="13" t="s">
        <v>76</v>
      </c>
      <c r="E572" s="13" t="s">
        <v>1198</v>
      </c>
      <c r="F572" s="13" t="s">
        <v>1197</v>
      </c>
      <c r="G572" s="14" t="str">
        <f t="shared" si="8"/>
        <v>11234</v>
      </c>
      <c r="H572" s="14" t="s">
        <v>30</v>
      </c>
      <c r="I572" s="14" t="s">
        <v>4479</v>
      </c>
      <c r="J572" s="14" t="s">
        <v>20</v>
      </c>
    </row>
    <row r="573" spans="4:10" ht="25" customHeight="1" x14ac:dyDescent="0.2">
      <c r="D573" s="13" t="s">
        <v>76</v>
      </c>
      <c r="E573" s="13" t="s">
        <v>1200</v>
      </c>
      <c r="F573" s="13" t="s">
        <v>1199</v>
      </c>
      <c r="G573" s="14" t="str">
        <f t="shared" si="8"/>
        <v>11235</v>
      </c>
      <c r="H573" s="14" t="s">
        <v>30</v>
      </c>
      <c r="I573" s="14" t="s">
        <v>4480</v>
      </c>
      <c r="J573" s="14" t="s">
        <v>20</v>
      </c>
    </row>
    <row r="574" spans="4:10" ht="25" customHeight="1" x14ac:dyDescent="0.2">
      <c r="D574" s="13" t="s">
        <v>76</v>
      </c>
      <c r="E574" s="13" t="s">
        <v>1202</v>
      </c>
      <c r="F574" s="13" t="s">
        <v>1201</v>
      </c>
      <c r="G574" s="14" t="str">
        <f t="shared" si="8"/>
        <v>11237</v>
      </c>
      <c r="H574" s="14" t="s">
        <v>30</v>
      </c>
      <c r="I574" s="14" t="s">
        <v>4481</v>
      </c>
      <c r="J574" s="14" t="s">
        <v>20</v>
      </c>
    </row>
    <row r="575" spans="4:10" ht="25" customHeight="1" x14ac:dyDescent="0.2">
      <c r="D575" s="13" t="s">
        <v>76</v>
      </c>
      <c r="E575" s="13" t="s">
        <v>1204</v>
      </c>
      <c r="F575" s="13" t="s">
        <v>1203</v>
      </c>
      <c r="G575" s="14" t="str">
        <f t="shared" si="8"/>
        <v>11238</v>
      </c>
      <c r="H575" s="14" t="s">
        <v>30</v>
      </c>
      <c r="I575" s="14" t="s">
        <v>4482</v>
      </c>
      <c r="J575" s="14" t="s">
        <v>20</v>
      </c>
    </row>
    <row r="576" spans="4:10" ht="25" customHeight="1" x14ac:dyDescent="0.2">
      <c r="D576" s="13" t="s">
        <v>76</v>
      </c>
      <c r="E576" s="13" t="s">
        <v>1206</v>
      </c>
      <c r="F576" s="13" t="s">
        <v>1205</v>
      </c>
      <c r="G576" s="14" t="str">
        <f t="shared" si="8"/>
        <v>11239</v>
      </c>
      <c r="H576" s="14" t="s">
        <v>30</v>
      </c>
      <c r="I576" s="14" t="s">
        <v>4483</v>
      </c>
      <c r="J576" s="14" t="s">
        <v>20</v>
      </c>
    </row>
    <row r="577" spans="4:10" ht="25" customHeight="1" x14ac:dyDescent="0.2">
      <c r="D577" s="13" t="s">
        <v>76</v>
      </c>
      <c r="E577" s="13" t="s">
        <v>1208</v>
      </c>
      <c r="F577" s="13" t="s">
        <v>1207</v>
      </c>
      <c r="G577" s="14" t="str">
        <f t="shared" si="8"/>
        <v>11240</v>
      </c>
      <c r="H577" s="14" t="s">
        <v>30</v>
      </c>
      <c r="I577" s="14" t="s">
        <v>4484</v>
      </c>
      <c r="J577" s="14" t="s">
        <v>20</v>
      </c>
    </row>
    <row r="578" spans="4:10" ht="25" customHeight="1" x14ac:dyDescent="0.2">
      <c r="D578" s="13" t="s">
        <v>76</v>
      </c>
      <c r="E578" s="13" t="s">
        <v>1210</v>
      </c>
      <c r="F578" s="13" t="s">
        <v>1209</v>
      </c>
      <c r="G578" s="14" t="str">
        <f t="shared" si="8"/>
        <v>11241</v>
      </c>
      <c r="H578" s="14" t="s">
        <v>30</v>
      </c>
      <c r="I578" s="14" t="s">
        <v>4485</v>
      </c>
      <c r="J578" s="14" t="s">
        <v>20</v>
      </c>
    </row>
    <row r="579" spans="4:10" ht="25" customHeight="1" x14ac:dyDescent="0.2">
      <c r="D579" s="13" t="s">
        <v>76</v>
      </c>
      <c r="E579" s="13" t="s">
        <v>1212</v>
      </c>
      <c r="F579" s="13" t="s">
        <v>1211</v>
      </c>
      <c r="G579" s="14" t="str">
        <f t="shared" si="8"/>
        <v>11242</v>
      </c>
      <c r="H579" s="14" t="s">
        <v>30</v>
      </c>
      <c r="I579" s="14" t="s">
        <v>4077</v>
      </c>
      <c r="J579" s="14" t="s">
        <v>20</v>
      </c>
    </row>
    <row r="580" spans="4:10" ht="25" customHeight="1" x14ac:dyDescent="0.2">
      <c r="D580" s="13" t="s">
        <v>76</v>
      </c>
      <c r="E580" s="13" t="s">
        <v>1214</v>
      </c>
      <c r="F580" s="13" t="s">
        <v>1213</v>
      </c>
      <c r="G580" s="14" t="str">
        <f t="shared" si="8"/>
        <v>11243</v>
      </c>
      <c r="H580" s="14" t="s">
        <v>30</v>
      </c>
      <c r="I580" s="14" t="s">
        <v>4486</v>
      </c>
      <c r="J580" s="14" t="s">
        <v>20</v>
      </c>
    </row>
    <row r="581" spans="4:10" ht="25" customHeight="1" x14ac:dyDescent="0.2">
      <c r="D581" s="13" t="s">
        <v>76</v>
      </c>
      <c r="E581" s="13" t="s">
        <v>1216</v>
      </c>
      <c r="F581" s="13" t="s">
        <v>1215</v>
      </c>
      <c r="G581" s="14" t="str">
        <f t="shared" ref="G581:G644" si="9">LEFT(F581,5)</f>
        <v>11245</v>
      </c>
      <c r="H581" s="14" t="s">
        <v>30</v>
      </c>
      <c r="I581" s="14" t="s">
        <v>4487</v>
      </c>
      <c r="J581" s="14" t="s">
        <v>20</v>
      </c>
    </row>
    <row r="582" spans="4:10" ht="25" customHeight="1" x14ac:dyDescent="0.2">
      <c r="D582" s="13" t="s">
        <v>1140</v>
      </c>
      <c r="E582" s="13" t="s">
        <v>1218</v>
      </c>
      <c r="F582" s="13" t="s">
        <v>1217</v>
      </c>
      <c r="G582" s="14" t="str">
        <f t="shared" si="9"/>
        <v>11246</v>
      </c>
      <c r="H582" s="14" t="s">
        <v>30</v>
      </c>
      <c r="I582" s="14" t="s">
        <v>4488</v>
      </c>
      <c r="J582" s="14" t="s">
        <v>20</v>
      </c>
    </row>
    <row r="583" spans="4:10" ht="25" customHeight="1" x14ac:dyDescent="0.2">
      <c r="D583" s="13" t="s">
        <v>1140</v>
      </c>
      <c r="E583" s="13" t="s">
        <v>1220</v>
      </c>
      <c r="F583" s="13" t="s">
        <v>1219</v>
      </c>
      <c r="G583" s="14" t="str">
        <f t="shared" si="9"/>
        <v>11301</v>
      </c>
      <c r="H583" s="14" t="s">
        <v>30</v>
      </c>
      <c r="I583" s="14" t="s">
        <v>20</v>
      </c>
      <c r="J583" s="14" t="s">
        <v>4489</v>
      </c>
    </row>
    <row r="584" spans="4:10" ht="25" customHeight="1" x14ac:dyDescent="0.2">
      <c r="D584" s="13" t="s">
        <v>76</v>
      </c>
      <c r="E584" s="13" t="s">
        <v>1222</v>
      </c>
      <c r="F584" s="13" t="s">
        <v>1221</v>
      </c>
      <c r="G584" s="14" t="str">
        <f t="shared" si="9"/>
        <v>11324</v>
      </c>
      <c r="H584" s="14" t="s">
        <v>30</v>
      </c>
      <c r="I584" s="14" t="s">
        <v>20</v>
      </c>
      <c r="J584" s="14" t="s">
        <v>4490</v>
      </c>
    </row>
    <row r="585" spans="4:10" ht="25" customHeight="1" x14ac:dyDescent="0.2">
      <c r="D585" s="13" t="s">
        <v>76</v>
      </c>
      <c r="E585" s="13" t="s">
        <v>1224</v>
      </c>
      <c r="F585" s="13" t="s">
        <v>1223</v>
      </c>
      <c r="G585" s="14" t="str">
        <f t="shared" si="9"/>
        <v>11326</v>
      </c>
      <c r="H585" s="14" t="s">
        <v>30</v>
      </c>
      <c r="I585" s="14" t="s">
        <v>20</v>
      </c>
      <c r="J585" s="14" t="s">
        <v>4491</v>
      </c>
    </row>
    <row r="586" spans="4:10" ht="25" customHeight="1" x14ac:dyDescent="0.2">
      <c r="D586" s="13" t="s">
        <v>76</v>
      </c>
      <c r="E586" s="13" t="s">
        <v>1226</v>
      </c>
      <c r="F586" s="13" t="s">
        <v>1225</v>
      </c>
      <c r="G586" s="14" t="str">
        <f t="shared" si="9"/>
        <v>11327</v>
      </c>
      <c r="H586" s="14" t="s">
        <v>30</v>
      </c>
      <c r="I586" s="14" t="s">
        <v>20</v>
      </c>
      <c r="J586" s="14" t="s">
        <v>4492</v>
      </c>
    </row>
    <row r="587" spans="4:10" ht="25" customHeight="1" x14ac:dyDescent="0.2">
      <c r="D587" s="13" t="s">
        <v>76</v>
      </c>
      <c r="E587" s="13" t="s">
        <v>1228</v>
      </c>
      <c r="F587" s="13" t="s">
        <v>1227</v>
      </c>
      <c r="G587" s="14" t="str">
        <f t="shared" si="9"/>
        <v>11341</v>
      </c>
      <c r="H587" s="14" t="s">
        <v>30</v>
      </c>
      <c r="I587" s="14" t="s">
        <v>20</v>
      </c>
      <c r="J587" s="14" t="s">
        <v>4493</v>
      </c>
    </row>
    <row r="588" spans="4:10" ht="25" customHeight="1" x14ac:dyDescent="0.2">
      <c r="D588" s="13" t="s">
        <v>76</v>
      </c>
      <c r="E588" s="13" t="s">
        <v>1230</v>
      </c>
      <c r="F588" s="13" t="s">
        <v>1229</v>
      </c>
      <c r="G588" s="14" t="str">
        <f t="shared" si="9"/>
        <v>11342</v>
      </c>
      <c r="H588" s="14" t="s">
        <v>30</v>
      </c>
      <c r="I588" s="14" t="s">
        <v>20</v>
      </c>
      <c r="J588" s="14" t="s">
        <v>4494</v>
      </c>
    </row>
    <row r="589" spans="4:10" ht="25" customHeight="1" x14ac:dyDescent="0.2">
      <c r="D589" s="13" t="s">
        <v>76</v>
      </c>
      <c r="E589" s="13" t="s">
        <v>1232</v>
      </c>
      <c r="F589" s="13" t="s">
        <v>1231</v>
      </c>
      <c r="G589" s="14" t="str">
        <f t="shared" si="9"/>
        <v>11343</v>
      </c>
      <c r="H589" s="14" t="s">
        <v>30</v>
      </c>
      <c r="I589" s="14" t="s">
        <v>20</v>
      </c>
      <c r="J589" s="14" t="s">
        <v>4495</v>
      </c>
    </row>
    <row r="590" spans="4:10" ht="25" customHeight="1" x14ac:dyDescent="0.2">
      <c r="D590" s="13" t="s">
        <v>76</v>
      </c>
      <c r="E590" s="13" t="s">
        <v>1234</v>
      </c>
      <c r="F590" s="13" t="s">
        <v>1233</v>
      </c>
      <c r="G590" s="14" t="str">
        <f t="shared" si="9"/>
        <v>11346</v>
      </c>
      <c r="H590" s="14" t="s">
        <v>30</v>
      </c>
      <c r="I590" s="14" t="s">
        <v>20</v>
      </c>
      <c r="J590" s="14" t="s">
        <v>4496</v>
      </c>
    </row>
    <row r="591" spans="4:10" ht="25" customHeight="1" x14ac:dyDescent="0.2">
      <c r="D591" s="13" t="s">
        <v>76</v>
      </c>
      <c r="E591" s="13" t="s">
        <v>1236</v>
      </c>
      <c r="F591" s="13" t="s">
        <v>1235</v>
      </c>
      <c r="G591" s="14" t="str">
        <f t="shared" si="9"/>
        <v>11347</v>
      </c>
      <c r="H591" s="14" t="s">
        <v>30</v>
      </c>
      <c r="I591" s="14" t="s">
        <v>20</v>
      </c>
      <c r="J591" s="14" t="s">
        <v>4497</v>
      </c>
    </row>
    <row r="592" spans="4:10" ht="25" customHeight="1" x14ac:dyDescent="0.2">
      <c r="D592" s="13" t="s">
        <v>76</v>
      </c>
      <c r="E592" s="13" t="s">
        <v>1238</v>
      </c>
      <c r="F592" s="13" t="s">
        <v>1237</v>
      </c>
      <c r="G592" s="14" t="str">
        <f t="shared" si="9"/>
        <v>11348</v>
      </c>
      <c r="H592" s="14" t="s">
        <v>30</v>
      </c>
      <c r="I592" s="14" t="s">
        <v>20</v>
      </c>
      <c r="J592" s="14" t="s">
        <v>4498</v>
      </c>
    </row>
    <row r="593" spans="4:10" ht="25" customHeight="1" x14ac:dyDescent="0.2">
      <c r="D593" s="13" t="s">
        <v>76</v>
      </c>
      <c r="E593" s="13" t="s">
        <v>1240</v>
      </c>
      <c r="F593" s="13" t="s">
        <v>1239</v>
      </c>
      <c r="G593" s="14" t="str">
        <f t="shared" si="9"/>
        <v>11349</v>
      </c>
      <c r="H593" s="14" t="s">
        <v>30</v>
      </c>
      <c r="I593" s="14" t="s">
        <v>20</v>
      </c>
      <c r="J593" s="14" t="s">
        <v>4499</v>
      </c>
    </row>
    <row r="594" spans="4:10" ht="25" customHeight="1" x14ac:dyDescent="0.2">
      <c r="D594" s="13" t="s">
        <v>76</v>
      </c>
      <c r="E594" s="13" t="s">
        <v>1242</v>
      </c>
      <c r="F594" s="13" t="s">
        <v>1241</v>
      </c>
      <c r="G594" s="14" t="str">
        <f t="shared" si="9"/>
        <v>11361</v>
      </c>
      <c r="H594" s="14" t="s">
        <v>30</v>
      </c>
      <c r="I594" s="14" t="s">
        <v>20</v>
      </c>
      <c r="J594" s="14" t="s">
        <v>4500</v>
      </c>
    </row>
    <row r="595" spans="4:10" ht="25" customHeight="1" x14ac:dyDescent="0.2">
      <c r="D595" s="13" t="s">
        <v>76</v>
      </c>
      <c r="E595" s="13" t="s">
        <v>1244</v>
      </c>
      <c r="F595" s="13" t="s">
        <v>1243</v>
      </c>
      <c r="G595" s="14" t="str">
        <f t="shared" si="9"/>
        <v>11362</v>
      </c>
      <c r="H595" s="14" t="s">
        <v>30</v>
      </c>
      <c r="I595" s="14" t="s">
        <v>20</v>
      </c>
      <c r="J595" s="14" t="s">
        <v>4501</v>
      </c>
    </row>
    <row r="596" spans="4:10" ht="25" customHeight="1" x14ac:dyDescent="0.2">
      <c r="D596" s="13" t="s">
        <v>76</v>
      </c>
      <c r="E596" s="13" t="s">
        <v>1246</v>
      </c>
      <c r="F596" s="13" t="s">
        <v>1245</v>
      </c>
      <c r="G596" s="14" t="str">
        <f t="shared" si="9"/>
        <v>11363</v>
      </c>
      <c r="H596" s="14" t="s">
        <v>30</v>
      </c>
      <c r="I596" s="14" t="s">
        <v>20</v>
      </c>
      <c r="J596" s="14" t="s">
        <v>4502</v>
      </c>
    </row>
    <row r="597" spans="4:10" ht="25" customHeight="1" x14ac:dyDescent="0.2">
      <c r="D597" s="13" t="s">
        <v>76</v>
      </c>
      <c r="E597" s="13" t="s">
        <v>1248</v>
      </c>
      <c r="F597" s="13" t="s">
        <v>1247</v>
      </c>
      <c r="G597" s="14" t="str">
        <f t="shared" si="9"/>
        <v>11365</v>
      </c>
      <c r="H597" s="14" t="s">
        <v>30</v>
      </c>
      <c r="I597" s="14" t="s">
        <v>20</v>
      </c>
      <c r="J597" s="14" t="s">
        <v>4503</v>
      </c>
    </row>
    <row r="598" spans="4:10" ht="25" customHeight="1" x14ac:dyDescent="0.2">
      <c r="D598" s="13" t="s">
        <v>76</v>
      </c>
      <c r="E598" s="13" t="s">
        <v>1250</v>
      </c>
      <c r="F598" s="13" t="s">
        <v>1249</v>
      </c>
      <c r="G598" s="14" t="str">
        <f t="shared" si="9"/>
        <v>11369</v>
      </c>
      <c r="H598" s="14" t="s">
        <v>30</v>
      </c>
      <c r="I598" s="14" t="s">
        <v>20</v>
      </c>
      <c r="J598" s="14" t="s">
        <v>4504</v>
      </c>
    </row>
    <row r="599" spans="4:10" ht="25" customHeight="1" x14ac:dyDescent="0.2">
      <c r="D599" s="13" t="s">
        <v>76</v>
      </c>
      <c r="E599" s="13" t="s">
        <v>692</v>
      </c>
      <c r="F599" s="13" t="s">
        <v>1251</v>
      </c>
      <c r="G599" s="14" t="str">
        <f t="shared" si="9"/>
        <v>11381</v>
      </c>
      <c r="H599" s="14" t="s">
        <v>30</v>
      </c>
      <c r="I599" s="14" t="s">
        <v>20</v>
      </c>
      <c r="J599" s="14" t="s">
        <v>4225</v>
      </c>
    </row>
    <row r="600" spans="4:10" ht="25" customHeight="1" x14ac:dyDescent="0.2">
      <c r="D600" s="13" t="s">
        <v>76</v>
      </c>
      <c r="E600" s="13" t="s">
        <v>1253</v>
      </c>
      <c r="F600" s="13" t="s">
        <v>1252</v>
      </c>
      <c r="G600" s="14" t="str">
        <f t="shared" si="9"/>
        <v>11383</v>
      </c>
      <c r="H600" s="14" t="s">
        <v>30</v>
      </c>
      <c r="I600" s="14" t="s">
        <v>20</v>
      </c>
      <c r="J600" s="14" t="s">
        <v>4505</v>
      </c>
    </row>
    <row r="601" spans="4:10" ht="25" customHeight="1" x14ac:dyDescent="0.2">
      <c r="D601" s="13" t="s">
        <v>76</v>
      </c>
      <c r="E601" s="13" t="s">
        <v>1255</v>
      </c>
      <c r="F601" s="13" t="s">
        <v>1254</v>
      </c>
      <c r="G601" s="14" t="str">
        <f t="shared" si="9"/>
        <v>11385</v>
      </c>
      <c r="H601" s="14" t="s">
        <v>30</v>
      </c>
      <c r="I601" s="14" t="s">
        <v>20</v>
      </c>
      <c r="J601" s="14" t="s">
        <v>4506</v>
      </c>
    </row>
    <row r="602" spans="4:10" ht="25" customHeight="1" x14ac:dyDescent="0.2">
      <c r="D602" s="13" t="s">
        <v>76</v>
      </c>
      <c r="E602" s="13" t="s">
        <v>1257</v>
      </c>
      <c r="F602" s="13" t="s">
        <v>1256</v>
      </c>
      <c r="G602" s="14" t="str">
        <f t="shared" si="9"/>
        <v>11408</v>
      </c>
      <c r="H602" s="14" t="s">
        <v>30</v>
      </c>
      <c r="I602" s="14" t="s">
        <v>20</v>
      </c>
      <c r="J602" s="14" t="s">
        <v>4507</v>
      </c>
    </row>
    <row r="603" spans="4:10" ht="25" customHeight="1" x14ac:dyDescent="0.2">
      <c r="D603" s="13" t="s">
        <v>76</v>
      </c>
      <c r="E603" s="13" t="s">
        <v>1259</v>
      </c>
      <c r="F603" s="13" t="s">
        <v>1258</v>
      </c>
      <c r="G603" s="14" t="str">
        <f t="shared" si="9"/>
        <v>11442</v>
      </c>
      <c r="H603" s="14" t="s">
        <v>30</v>
      </c>
      <c r="I603" s="14" t="s">
        <v>20</v>
      </c>
      <c r="J603" s="14" t="s">
        <v>4508</v>
      </c>
    </row>
    <row r="604" spans="4:10" ht="25" customHeight="1" x14ac:dyDescent="0.2">
      <c r="D604" s="13" t="s">
        <v>76</v>
      </c>
      <c r="E604" s="13" t="s">
        <v>1261</v>
      </c>
      <c r="F604" s="13" t="s">
        <v>1260</v>
      </c>
      <c r="G604" s="14" t="str">
        <f t="shared" si="9"/>
        <v>11464</v>
      </c>
      <c r="H604" s="14" t="s">
        <v>30</v>
      </c>
      <c r="I604" s="14" t="s">
        <v>20</v>
      </c>
      <c r="J604" s="14" t="s">
        <v>4509</v>
      </c>
    </row>
    <row r="605" spans="4:10" ht="25" customHeight="1" x14ac:dyDescent="0.2">
      <c r="D605" s="13" t="s">
        <v>76</v>
      </c>
      <c r="E605" s="13" t="s">
        <v>1263</v>
      </c>
      <c r="F605" s="13" t="s">
        <v>1262</v>
      </c>
      <c r="G605" s="14" t="str">
        <f t="shared" si="9"/>
        <v>11465</v>
      </c>
      <c r="H605" s="14" t="s">
        <v>30</v>
      </c>
      <c r="I605" s="14" t="s">
        <v>20</v>
      </c>
      <c r="J605" s="14" t="s">
        <v>4510</v>
      </c>
    </row>
    <row r="606" spans="4:10" ht="25" customHeight="1" x14ac:dyDescent="0.2">
      <c r="D606" s="13" t="s">
        <v>77</v>
      </c>
      <c r="E606" s="13" t="s">
        <v>3794</v>
      </c>
      <c r="F606" s="14" t="s">
        <v>3573</v>
      </c>
      <c r="G606" s="14" t="str">
        <f t="shared" si="9"/>
        <v>12101</v>
      </c>
      <c r="H606" s="14" t="s">
        <v>31</v>
      </c>
      <c r="I606" s="14" t="s">
        <v>31</v>
      </c>
      <c r="J606" s="14" t="s">
        <v>4445</v>
      </c>
    </row>
    <row r="607" spans="4:10" ht="25" customHeight="1" x14ac:dyDescent="0.2">
      <c r="D607" s="13" t="s">
        <v>77</v>
      </c>
      <c r="E607" s="13" t="s">
        <v>3795</v>
      </c>
      <c r="F607" s="14" t="s">
        <v>3574</v>
      </c>
      <c r="G607" s="14" t="str">
        <f t="shared" si="9"/>
        <v>12102</v>
      </c>
      <c r="H607" s="14" t="s">
        <v>31</v>
      </c>
      <c r="I607" s="14" t="s">
        <v>31</v>
      </c>
      <c r="J607" s="14" t="s">
        <v>4511</v>
      </c>
    </row>
    <row r="608" spans="4:10" ht="25" customHeight="1" x14ac:dyDescent="0.2">
      <c r="D608" s="13" t="s">
        <v>77</v>
      </c>
      <c r="E608" s="13" t="s">
        <v>3796</v>
      </c>
      <c r="F608" s="14" t="s">
        <v>3575</v>
      </c>
      <c r="G608" s="14" t="str">
        <f t="shared" si="9"/>
        <v>12103</v>
      </c>
      <c r="H608" s="14" t="s">
        <v>31</v>
      </c>
      <c r="I608" s="14" t="s">
        <v>31</v>
      </c>
      <c r="J608" s="14" t="s">
        <v>4512</v>
      </c>
    </row>
    <row r="609" spans="4:10" ht="25" customHeight="1" x14ac:dyDescent="0.2">
      <c r="D609" s="13" t="s">
        <v>77</v>
      </c>
      <c r="E609" s="13" t="s">
        <v>3797</v>
      </c>
      <c r="F609" s="14" t="s">
        <v>3576</v>
      </c>
      <c r="G609" s="14" t="str">
        <f t="shared" si="9"/>
        <v>12104</v>
      </c>
      <c r="H609" s="14" t="s">
        <v>31</v>
      </c>
      <c r="I609" s="14" t="s">
        <v>31</v>
      </c>
      <c r="J609" s="14" t="s">
        <v>4513</v>
      </c>
    </row>
    <row r="610" spans="4:10" ht="25" customHeight="1" x14ac:dyDescent="0.2">
      <c r="D610" s="13" t="s">
        <v>77</v>
      </c>
      <c r="E610" s="13" t="s">
        <v>3798</v>
      </c>
      <c r="F610" s="14" t="s">
        <v>3577</v>
      </c>
      <c r="G610" s="14" t="str">
        <f t="shared" si="9"/>
        <v>12105</v>
      </c>
      <c r="H610" s="14" t="s">
        <v>31</v>
      </c>
      <c r="I610" s="14" t="s">
        <v>31</v>
      </c>
      <c r="J610" s="14" t="s">
        <v>4449</v>
      </c>
    </row>
    <row r="611" spans="4:10" ht="25" customHeight="1" x14ac:dyDescent="0.2">
      <c r="D611" s="13" t="s">
        <v>77</v>
      </c>
      <c r="E611" s="13" t="s">
        <v>3799</v>
      </c>
      <c r="F611" s="14" t="s">
        <v>3578</v>
      </c>
      <c r="G611" s="14" t="str">
        <f t="shared" si="9"/>
        <v>12106</v>
      </c>
      <c r="H611" s="14" t="s">
        <v>31</v>
      </c>
      <c r="I611" s="14" t="s">
        <v>31</v>
      </c>
      <c r="J611" s="14" t="s">
        <v>4514</v>
      </c>
    </row>
    <row r="612" spans="4:10" ht="25" customHeight="1" x14ac:dyDescent="0.2">
      <c r="D612" s="13" t="s">
        <v>77</v>
      </c>
      <c r="E612" s="13" t="s">
        <v>1265</v>
      </c>
      <c r="F612" s="13" t="s">
        <v>1264</v>
      </c>
      <c r="G612" s="14" t="str">
        <f t="shared" si="9"/>
        <v>12202</v>
      </c>
      <c r="H612" s="14" t="s">
        <v>31</v>
      </c>
      <c r="I612" s="14" t="s">
        <v>4515</v>
      </c>
      <c r="J612" s="14" t="s">
        <v>20</v>
      </c>
    </row>
    <row r="613" spans="4:10" ht="25" customHeight="1" x14ac:dyDescent="0.2">
      <c r="D613" s="13" t="s">
        <v>77</v>
      </c>
      <c r="E613" s="13" t="s">
        <v>1267</v>
      </c>
      <c r="F613" s="13" t="s">
        <v>1266</v>
      </c>
      <c r="G613" s="14" t="str">
        <f t="shared" si="9"/>
        <v>12203</v>
      </c>
      <c r="H613" s="14" t="s">
        <v>31</v>
      </c>
      <c r="I613" s="14" t="s">
        <v>4516</v>
      </c>
      <c r="J613" s="14" t="s">
        <v>20</v>
      </c>
    </row>
    <row r="614" spans="4:10" ht="25" customHeight="1" x14ac:dyDescent="0.2">
      <c r="D614" s="13" t="s">
        <v>77</v>
      </c>
      <c r="E614" s="13" t="s">
        <v>1269</v>
      </c>
      <c r="F614" s="13" t="s">
        <v>1268</v>
      </c>
      <c r="G614" s="14" t="str">
        <f t="shared" si="9"/>
        <v>12204</v>
      </c>
      <c r="H614" s="14" t="s">
        <v>31</v>
      </c>
      <c r="I614" s="14" t="s">
        <v>4517</v>
      </c>
      <c r="J614" s="14" t="s">
        <v>20</v>
      </c>
    </row>
    <row r="615" spans="4:10" ht="25" customHeight="1" x14ac:dyDescent="0.2">
      <c r="D615" s="13" t="s">
        <v>77</v>
      </c>
      <c r="E615" s="13" t="s">
        <v>1271</v>
      </c>
      <c r="F615" s="13" t="s">
        <v>1270</v>
      </c>
      <c r="G615" s="14" t="str">
        <f t="shared" si="9"/>
        <v>12205</v>
      </c>
      <c r="H615" s="14" t="s">
        <v>31</v>
      </c>
      <c r="I615" s="14" t="s">
        <v>4518</v>
      </c>
      <c r="J615" s="14" t="s">
        <v>20</v>
      </c>
    </row>
    <row r="616" spans="4:10" ht="25" customHeight="1" x14ac:dyDescent="0.2">
      <c r="D616" s="13" t="s">
        <v>77</v>
      </c>
      <c r="E616" s="13" t="s">
        <v>1273</v>
      </c>
      <c r="F616" s="13" t="s">
        <v>1272</v>
      </c>
      <c r="G616" s="14" t="str">
        <f t="shared" si="9"/>
        <v>12206</v>
      </c>
      <c r="H616" s="14" t="s">
        <v>31</v>
      </c>
      <c r="I616" s="14" t="s">
        <v>4519</v>
      </c>
      <c r="J616" s="14" t="s">
        <v>20</v>
      </c>
    </row>
    <row r="617" spans="4:10" ht="25" customHeight="1" x14ac:dyDescent="0.2">
      <c r="D617" s="13" t="s">
        <v>77</v>
      </c>
      <c r="E617" s="13" t="s">
        <v>1275</v>
      </c>
      <c r="F617" s="13" t="s">
        <v>1274</v>
      </c>
      <c r="G617" s="14" t="str">
        <f t="shared" si="9"/>
        <v>12207</v>
      </c>
      <c r="H617" s="14" t="s">
        <v>31</v>
      </c>
      <c r="I617" s="14" t="s">
        <v>4520</v>
      </c>
      <c r="J617" s="14" t="s">
        <v>20</v>
      </c>
    </row>
    <row r="618" spans="4:10" ht="25" customHeight="1" x14ac:dyDescent="0.2">
      <c r="D618" s="13" t="s">
        <v>77</v>
      </c>
      <c r="E618" s="13" t="s">
        <v>1277</v>
      </c>
      <c r="F618" s="13" t="s">
        <v>1276</v>
      </c>
      <c r="G618" s="14" t="str">
        <f t="shared" si="9"/>
        <v>12208</v>
      </c>
      <c r="H618" s="14" t="s">
        <v>31</v>
      </c>
      <c r="I618" s="14" t="s">
        <v>4184</v>
      </c>
      <c r="J618" s="14" t="s">
        <v>20</v>
      </c>
    </row>
    <row r="619" spans="4:10" ht="25" customHeight="1" x14ac:dyDescent="0.2">
      <c r="D619" s="13" t="s">
        <v>77</v>
      </c>
      <c r="E619" s="13" t="s">
        <v>1279</v>
      </c>
      <c r="F619" s="13" t="s">
        <v>1278</v>
      </c>
      <c r="G619" s="14" t="str">
        <f t="shared" si="9"/>
        <v>12210</v>
      </c>
      <c r="H619" s="14" t="s">
        <v>31</v>
      </c>
      <c r="I619" s="14" t="s">
        <v>4521</v>
      </c>
      <c r="J619" s="14" t="s">
        <v>20</v>
      </c>
    </row>
    <row r="620" spans="4:10" ht="25" customHeight="1" x14ac:dyDescent="0.2">
      <c r="D620" s="13" t="s">
        <v>77</v>
      </c>
      <c r="E620" s="13" t="s">
        <v>1281</v>
      </c>
      <c r="F620" s="13" t="s">
        <v>1280</v>
      </c>
      <c r="G620" s="14" t="str">
        <f t="shared" si="9"/>
        <v>12211</v>
      </c>
      <c r="H620" s="14" t="s">
        <v>31</v>
      </c>
      <c r="I620" s="14" t="s">
        <v>4522</v>
      </c>
      <c r="J620" s="14" t="s">
        <v>20</v>
      </c>
    </row>
    <row r="621" spans="4:10" ht="25" customHeight="1" x14ac:dyDescent="0.2">
      <c r="D621" s="13" t="s">
        <v>77</v>
      </c>
      <c r="E621" s="13" t="s">
        <v>1283</v>
      </c>
      <c r="F621" s="13" t="s">
        <v>1282</v>
      </c>
      <c r="G621" s="14" t="str">
        <f t="shared" si="9"/>
        <v>12212</v>
      </c>
      <c r="H621" s="14" t="s">
        <v>31</v>
      </c>
      <c r="I621" s="14" t="s">
        <v>4523</v>
      </c>
      <c r="J621" s="14" t="s">
        <v>20</v>
      </c>
    </row>
    <row r="622" spans="4:10" ht="25" customHeight="1" x14ac:dyDescent="0.2">
      <c r="D622" s="13" t="s">
        <v>77</v>
      </c>
      <c r="E622" s="13" t="s">
        <v>1285</v>
      </c>
      <c r="F622" s="13" t="s">
        <v>1284</v>
      </c>
      <c r="G622" s="14" t="str">
        <f t="shared" si="9"/>
        <v>12213</v>
      </c>
      <c r="H622" s="14" t="s">
        <v>31</v>
      </c>
      <c r="I622" s="14" t="s">
        <v>4524</v>
      </c>
      <c r="J622" s="14" t="s">
        <v>20</v>
      </c>
    </row>
    <row r="623" spans="4:10" ht="25" customHeight="1" x14ac:dyDescent="0.2">
      <c r="D623" s="13" t="s">
        <v>77</v>
      </c>
      <c r="E623" s="13" t="s">
        <v>1287</v>
      </c>
      <c r="F623" s="13" t="s">
        <v>1286</v>
      </c>
      <c r="G623" s="14" t="str">
        <f t="shared" si="9"/>
        <v>12215</v>
      </c>
      <c r="H623" s="14" t="s">
        <v>31</v>
      </c>
      <c r="I623" s="14" t="s">
        <v>4525</v>
      </c>
      <c r="J623" s="14" t="s">
        <v>20</v>
      </c>
    </row>
    <row r="624" spans="4:10" ht="25" customHeight="1" x14ac:dyDescent="0.2">
      <c r="D624" s="13" t="s">
        <v>77</v>
      </c>
      <c r="E624" s="13" t="s">
        <v>1289</v>
      </c>
      <c r="F624" s="13" t="s">
        <v>1288</v>
      </c>
      <c r="G624" s="14" t="str">
        <f t="shared" si="9"/>
        <v>12216</v>
      </c>
      <c r="H624" s="14" t="s">
        <v>31</v>
      </c>
      <c r="I624" s="14" t="s">
        <v>4526</v>
      </c>
      <c r="J624" s="14" t="s">
        <v>20</v>
      </c>
    </row>
    <row r="625" spans="4:10" ht="25" customHeight="1" x14ac:dyDescent="0.2">
      <c r="D625" s="13" t="s">
        <v>77</v>
      </c>
      <c r="E625" s="13" t="s">
        <v>1291</v>
      </c>
      <c r="F625" s="13" t="s">
        <v>1290</v>
      </c>
      <c r="G625" s="14" t="str">
        <f t="shared" si="9"/>
        <v>12217</v>
      </c>
      <c r="H625" s="14" t="s">
        <v>31</v>
      </c>
      <c r="I625" s="14" t="s">
        <v>4527</v>
      </c>
      <c r="J625" s="14" t="s">
        <v>20</v>
      </c>
    </row>
    <row r="626" spans="4:10" ht="25" customHeight="1" x14ac:dyDescent="0.2">
      <c r="D626" s="13" t="s">
        <v>77</v>
      </c>
      <c r="E626" s="13" t="s">
        <v>1293</v>
      </c>
      <c r="F626" s="13" t="s">
        <v>1292</v>
      </c>
      <c r="G626" s="14" t="str">
        <f t="shared" si="9"/>
        <v>12218</v>
      </c>
      <c r="H626" s="14" t="s">
        <v>31</v>
      </c>
      <c r="I626" s="14" t="s">
        <v>4528</v>
      </c>
      <c r="J626" s="14" t="s">
        <v>20</v>
      </c>
    </row>
    <row r="627" spans="4:10" ht="25" customHeight="1" x14ac:dyDescent="0.2">
      <c r="D627" s="13" t="s">
        <v>77</v>
      </c>
      <c r="E627" s="13" t="s">
        <v>1295</v>
      </c>
      <c r="F627" s="13" t="s">
        <v>1294</v>
      </c>
      <c r="G627" s="14" t="str">
        <f t="shared" si="9"/>
        <v>12219</v>
      </c>
      <c r="H627" s="14" t="s">
        <v>31</v>
      </c>
      <c r="I627" s="14" t="s">
        <v>4529</v>
      </c>
      <c r="J627" s="14" t="s">
        <v>20</v>
      </c>
    </row>
    <row r="628" spans="4:10" ht="25" customHeight="1" x14ac:dyDescent="0.2">
      <c r="D628" s="13" t="s">
        <v>77</v>
      </c>
      <c r="E628" s="13" t="s">
        <v>1297</v>
      </c>
      <c r="F628" s="13" t="s">
        <v>1296</v>
      </c>
      <c r="G628" s="14" t="str">
        <f t="shared" si="9"/>
        <v>12220</v>
      </c>
      <c r="H628" s="14" t="s">
        <v>31</v>
      </c>
      <c r="I628" s="14" t="s">
        <v>4530</v>
      </c>
      <c r="J628" s="14" t="s">
        <v>20</v>
      </c>
    </row>
    <row r="629" spans="4:10" ht="25" customHeight="1" x14ac:dyDescent="0.2">
      <c r="D629" s="13" t="s">
        <v>77</v>
      </c>
      <c r="E629" s="13" t="s">
        <v>1299</v>
      </c>
      <c r="F629" s="13" t="s">
        <v>1298</v>
      </c>
      <c r="G629" s="14" t="str">
        <f t="shared" si="9"/>
        <v>12221</v>
      </c>
      <c r="H629" s="14" t="s">
        <v>31</v>
      </c>
      <c r="I629" s="14" t="s">
        <v>4380</v>
      </c>
      <c r="J629" s="14" t="s">
        <v>20</v>
      </c>
    </row>
    <row r="630" spans="4:10" ht="25" customHeight="1" x14ac:dyDescent="0.2">
      <c r="D630" s="13" t="s">
        <v>77</v>
      </c>
      <c r="E630" s="13" t="s">
        <v>1301</v>
      </c>
      <c r="F630" s="13" t="s">
        <v>1300</v>
      </c>
      <c r="G630" s="14" t="str">
        <f t="shared" si="9"/>
        <v>12222</v>
      </c>
      <c r="H630" s="14" t="s">
        <v>31</v>
      </c>
      <c r="I630" s="14" t="s">
        <v>4531</v>
      </c>
      <c r="J630" s="14" t="s">
        <v>20</v>
      </c>
    </row>
    <row r="631" spans="4:10" ht="25" customHeight="1" x14ac:dyDescent="0.2">
      <c r="D631" s="13" t="s">
        <v>77</v>
      </c>
      <c r="E631" s="13" t="s">
        <v>1303</v>
      </c>
      <c r="F631" s="13" t="s">
        <v>1302</v>
      </c>
      <c r="G631" s="14" t="str">
        <f t="shared" si="9"/>
        <v>12223</v>
      </c>
      <c r="H631" s="14" t="s">
        <v>31</v>
      </c>
      <c r="I631" s="14" t="s">
        <v>4532</v>
      </c>
      <c r="J631" s="14" t="s">
        <v>20</v>
      </c>
    </row>
    <row r="632" spans="4:10" ht="25" customHeight="1" x14ac:dyDescent="0.2">
      <c r="D632" s="13" t="s">
        <v>77</v>
      </c>
      <c r="E632" s="13" t="s">
        <v>1305</v>
      </c>
      <c r="F632" s="13" t="s">
        <v>1304</v>
      </c>
      <c r="G632" s="14" t="str">
        <f t="shared" si="9"/>
        <v>12224</v>
      </c>
      <c r="H632" s="14" t="s">
        <v>31</v>
      </c>
      <c r="I632" s="14" t="s">
        <v>4533</v>
      </c>
      <c r="J632" s="14" t="s">
        <v>20</v>
      </c>
    </row>
    <row r="633" spans="4:10" ht="25" customHeight="1" x14ac:dyDescent="0.2">
      <c r="D633" s="13" t="s">
        <v>77</v>
      </c>
      <c r="E633" s="13" t="s">
        <v>1307</v>
      </c>
      <c r="F633" s="13" t="s">
        <v>1306</v>
      </c>
      <c r="G633" s="14" t="str">
        <f t="shared" si="9"/>
        <v>12225</v>
      </c>
      <c r="H633" s="14" t="s">
        <v>31</v>
      </c>
      <c r="I633" s="14" t="s">
        <v>4534</v>
      </c>
      <c r="J633" s="14" t="s">
        <v>20</v>
      </c>
    </row>
    <row r="634" spans="4:10" ht="25" customHeight="1" x14ac:dyDescent="0.2">
      <c r="D634" s="13" t="s">
        <v>77</v>
      </c>
      <c r="E634" s="13" t="s">
        <v>1309</v>
      </c>
      <c r="F634" s="13" t="s">
        <v>1308</v>
      </c>
      <c r="G634" s="14" t="str">
        <f t="shared" si="9"/>
        <v>12226</v>
      </c>
      <c r="H634" s="14" t="s">
        <v>31</v>
      </c>
      <c r="I634" s="14" t="s">
        <v>4535</v>
      </c>
      <c r="J634" s="14" t="s">
        <v>20</v>
      </c>
    </row>
    <row r="635" spans="4:10" ht="25" customHeight="1" x14ac:dyDescent="0.2">
      <c r="D635" s="13" t="s">
        <v>77</v>
      </c>
      <c r="E635" s="13" t="s">
        <v>1311</v>
      </c>
      <c r="F635" s="13" t="s">
        <v>1310</v>
      </c>
      <c r="G635" s="14" t="str">
        <f t="shared" si="9"/>
        <v>12227</v>
      </c>
      <c r="H635" s="14" t="s">
        <v>31</v>
      </c>
      <c r="I635" s="14" t="s">
        <v>4536</v>
      </c>
      <c r="J635" s="14" t="s">
        <v>20</v>
      </c>
    </row>
    <row r="636" spans="4:10" ht="25" customHeight="1" x14ac:dyDescent="0.2">
      <c r="D636" s="13" t="s">
        <v>77</v>
      </c>
      <c r="E636" s="13" t="s">
        <v>1313</v>
      </c>
      <c r="F636" s="13" t="s">
        <v>1312</v>
      </c>
      <c r="G636" s="14" t="str">
        <f t="shared" si="9"/>
        <v>12228</v>
      </c>
      <c r="H636" s="14" t="s">
        <v>31</v>
      </c>
      <c r="I636" s="14" t="s">
        <v>4537</v>
      </c>
      <c r="J636" s="14" t="s">
        <v>20</v>
      </c>
    </row>
    <row r="637" spans="4:10" ht="25" customHeight="1" x14ac:dyDescent="0.2">
      <c r="D637" s="13" t="s">
        <v>77</v>
      </c>
      <c r="E637" s="13" t="s">
        <v>1315</v>
      </c>
      <c r="F637" s="13" t="s">
        <v>1314</v>
      </c>
      <c r="G637" s="14" t="str">
        <f t="shared" si="9"/>
        <v>12229</v>
      </c>
      <c r="H637" s="14" t="s">
        <v>31</v>
      </c>
      <c r="I637" s="14" t="s">
        <v>4538</v>
      </c>
      <c r="J637" s="14" t="s">
        <v>20</v>
      </c>
    </row>
    <row r="638" spans="4:10" ht="25" customHeight="1" x14ac:dyDescent="0.2">
      <c r="D638" s="13" t="s">
        <v>77</v>
      </c>
      <c r="E638" s="13" t="s">
        <v>1317</v>
      </c>
      <c r="F638" s="13" t="s">
        <v>1316</v>
      </c>
      <c r="G638" s="14" t="str">
        <f t="shared" si="9"/>
        <v>12230</v>
      </c>
      <c r="H638" s="14" t="s">
        <v>31</v>
      </c>
      <c r="I638" s="14" t="s">
        <v>4539</v>
      </c>
      <c r="J638" s="14" t="s">
        <v>20</v>
      </c>
    </row>
    <row r="639" spans="4:10" ht="25" customHeight="1" x14ac:dyDescent="0.2">
      <c r="D639" s="13" t="s">
        <v>77</v>
      </c>
      <c r="E639" s="13" t="s">
        <v>1319</v>
      </c>
      <c r="F639" s="13" t="s">
        <v>1318</v>
      </c>
      <c r="G639" s="14" t="str">
        <f t="shared" si="9"/>
        <v>12231</v>
      </c>
      <c r="H639" s="14" t="s">
        <v>31</v>
      </c>
      <c r="I639" s="14" t="s">
        <v>4540</v>
      </c>
      <c r="J639" s="14" t="s">
        <v>20</v>
      </c>
    </row>
    <row r="640" spans="4:10" ht="25" customHeight="1" x14ac:dyDescent="0.2">
      <c r="D640" s="13" t="s">
        <v>77</v>
      </c>
      <c r="E640" s="13" t="s">
        <v>1321</v>
      </c>
      <c r="F640" s="13" t="s">
        <v>1320</v>
      </c>
      <c r="G640" s="14" t="str">
        <f t="shared" si="9"/>
        <v>12232</v>
      </c>
      <c r="H640" s="14" t="s">
        <v>31</v>
      </c>
      <c r="I640" s="14" t="s">
        <v>4541</v>
      </c>
      <c r="J640" s="14" t="s">
        <v>20</v>
      </c>
    </row>
    <row r="641" spans="4:10" ht="25" customHeight="1" x14ac:dyDescent="0.2">
      <c r="D641" s="13" t="s">
        <v>77</v>
      </c>
      <c r="E641" s="13" t="s">
        <v>1323</v>
      </c>
      <c r="F641" s="13" t="s">
        <v>1322</v>
      </c>
      <c r="G641" s="14" t="str">
        <f t="shared" si="9"/>
        <v>12233</v>
      </c>
      <c r="H641" s="14" t="s">
        <v>31</v>
      </c>
      <c r="I641" s="14" t="s">
        <v>4542</v>
      </c>
      <c r="J641" s="14" t="s">
        <v>20</v>
      </c>
    </row>
    <row r="642" spans="4:10" ht="25" customHeight="1" x14ac:dyDescent="0.2">
      <c r="D642" s="13" t="s">
        <v>77</v>
      </c>
      <c r="E642" s="13" t="s">
        <v>1325</v>
      </c>
      <c r="F642" s="13" t="s">
        <v>1324</v>
      </c>
      <c r="G642" s="14" t="str">
        <f t="shared" si="9"/>
        <v>12234</v>
      </c>
      <c r="H642" s="14" t="s">
        <v>31</v>
      </c>
      <c r="I642" s="14" t="s">
        <v>4543</v>
      </c>
      <c r="J642" s="14" t="s">
        <v>20</v>
      </c>
    </row>
    <row r="643" spans="4:10" ht="25" customHeight="1" x14ac:dyDescent="0.2">
      <c r="D643" s="13" t="s">
        <v>77</v>
      </c>
      <c r="E643" s="13" t="s">
        <v>1327</v>
      </c>
      <c r="F643" s="13" t="s">
        <v>1326</v>
      </c>
      <c r="G643" s="14" t="str">
        <f t="shared" si="9"/>
        <v>12235</v>
      </c>
      <c r="H643" s="14" t="s">
        <v>31</v>
      </c>
      <c r="I643" s="14" t="s">
        <v>4544</v>
      </c>
      <c r="J643" s="14" t="s">
        <v>20</v>
      </c>
    </row>
    <row r="644" spans="4:10" ht="25" customHeight="1" x14ac:dyDescent="0.2">
      <c r="D644" s="13" t="s">
        <v>77</v>
      </c>
      <c r="E644" s="13" t="s">
        <v>1329</v>
      </c>
      <c r="F644" s="13" t="s">
        <v>1328</v>
      </c>
      <c r="G644" s="14" t="str">
        <f t="shared" si="9"/>
        <v>12236</v>
      </c>
      <c r="H644" s="14" t="s">
        <v>31</v>
      </c>
      <c r="I644" s="14" t="s">
        <v>4545</v>
      </c>
      <c r="J644" s="14" t="s">
        <v>20</v>
      </c>
    </row>
    <row r="645" spans="4:10" ht="25" customHeight="1" x14ac:dyDescent="0.2">
      <c r="D645" s="13" t="s">
        <v>77</v>
      </c>
      <c r="E645" s="13" t="s">
        <v>1331</v>
      </c>
      <c r="F645" s="13" t="s">
        <v>1330</v>
      </c>
      <c r="G645" s="14" t="str">
        <f t="shared" ref="G645:G708" si="10">LEFT(F645,5)</f>
        <v>12237</v>
      </c>
      <c r="H645" s="14" t="s">
        <v>31</v>
      </c>
      <c r="I645" s="14" t="s">
        <v>4546</v>
      </c>
      <c r="J645" s="14" t="s">
        <v>20</v>
      </c>
    </row>
    <row r="646" spans="4:10" ht="25" customHeight="1" x14ac:dyDescent="0.2">
      <c r="D646" s="13" t="s">
        <v>77</v>
      </c>
      <c r="E646" s="13" t="s">
        <v>1333</v>
      </c>
      <c r="F646" s="13" t="s">
        <v>1332</v>
      </c>
      <c r="G646" s="14" t="str">
        <f t="shared" si="10"/>
        <v>12238</v>
      </c>
      <c r="H646" s="14" t="s">
        <v>31</v>
      </c>
      <c r="I646" s="14" t="s">
        <v>4547</v>
      </c>
      <c r="J646" s="14" t="s">
        <v>20</v>
      </c>
    </row>
    <row r="647" spans="4:10" ht="25" customHeight="1" x14ac:dyDescent="0.2">
      <c r="D647" s="13" t="s">
        <v>77</v>
      </c>
      <c r="E647" s="13" t="s">
        <v>1335</v>
      </c>
      <c r="F647" s="13" t="s">
        <v>1334</v>
      </c>
      <c r="G647" s="14" t="str">
        <f t="shared" si="10"/>
        <v>12239</v>
      </c>
      <c r="H647" s="14" t="s">
        <v>31</v>
      </c>
      <c r="I647" s="14" t="s">
        <v>4548</v>
      </c>
      <c r="J647" s="14" t="s">
        <v>20</v>
      </c>
    </row>
    <row r="648" spans="4:10" ht="25" customHeight="1" x14ac:dyDescent="0.2">
      <c r="D648" s="13" t="s">
        <v>77</v>
      </c>
      <c r="E648" s="13" t="s">
        <v>1337</v>
      </c>
      <c r="F648" s="13" t="s">
        <v>1336</v>
      </c>
      <c r="G648" s="14" t="str">
        <f t="shared" si="10"/>
        <v>12322</v>
      </c>
      <c r="H648" s="14" t="s">
        <v>31</v>
      </c>
      <c r="I648" s="14" t="s">
        <v>20</v>
      </c>
      <c r="J648" s="14" t="s">
        <v>4549</v>
      </c>
    </row>
    <row r="649" spans="4:10" ht="25" customHeight="1" x14ac:dyDescent="0.2">
      <c r="D649" s="13" t="s">
        <v>77</v>
      </c>
      <c r="E649" s="13" t="s">
        <v>1339</v>
      </c>
      <c r="F649" s="13" t="s">
        <v>1338</v>
      </c>
      <c r="G649" s="14" t="str">
        <f t="shared" si="10"/>
        <v>12329</v>
      </c>
      <c r="H649" s="14" t="s">
        <v>31</v>
      </c>
      <c r="I649" s="14" t="s">
        <v>20</v>
      </c>
      <c r="J649" s="14" t="s">
        <v>4550</v>
      </c>
    </row>
    <row r="650" spans="4:10" ht="25" customHeight="1" x14ac:dyDescent="0.2">
      <c r="D650" s="13" t="s">
        <v>77</v>
      </c>
      <c r="E650" s="13" t="s">
        <v>1341</v>
      </c>
      <c r="F650" s="13" t="s">
        <v>1340</v>
      </c>
      <c r="G650" s="14" t="str">
        <f t="shared" si="10"/>
        <v>12342</v>
      </c>
      <c r="H650" s="14" t="s">
        <v>31</v>
      </c>
      <c r="I650" s="14" t="s">
        <v>20</v>
      </c>
      <c r="J650" s="14" t="s">
        <v>4551</v>
      </c>
    </row>
    <row r="651" spans="4:10" ht="25" customHeight="1" x14ac:dyDescent="0.2">
      <c r="D651" s="13" t="s">
        <v>77</v>
      </c>
      <c r="E651" s="13" t="s">
        <v>1343</v>
      </c>
      <c r="F651" s="13" t="s">
        <v>1342</v>
      </c>
      <c r="G651" s="14" t="str">
        <f t="shared" si="10"/>
        <v>12347</v>
      </c>
      <c r="H651" s="14" t="s">
        <v>31</v>
      </c>
      <c r="I651" s="14" t="s">
        <v>20</v>
      </c>
      <c r="J651" s="14" t="s">
        <v>4552</v>
      </c>
    </row>
    <row r="652" spans="4:10" ht="25" customHeight="1" x14ac:dyDescent="0.2">
      <c r="D652" s="13" t="s">
        <v>77</v>
      </c>
      <c r="E652" s="13" t="s">
        <v>1345</v>
      </c>
      <c r="F652" s="13" t="s">
        <v>1344</v>
      </c>
      <c r="G652" s="14" t="str">
        <f t="shared" si="10"/>
        <v>12349</v>
      </c>
      <c r="H652" s="14" t="s">
        <v>31</v>
      </c>
      <c r="I652" s="14" t="s">
        <v>20</v>
      </c>
      <c r="J652" s="14" t="s">
        <v>4553</v>
      </c>
    </row>
    <row r="653" spans="4:10" ht="25" customHeight="1" x14ac:dyDescent="0.2">
      <c r="D653" s="13" t="s">
        <v>77</v>
      </c>
      <c r="E653" s="13" t="s">
        <v>1347</v>
      </c>
      <c r="F653" s="13" t="s">
        <v>1346</v>
      </c>
      <c r="G653" s="14" t="str">
        <f t="shared" si="10"/>
        <v>12403</v>
      </c>
      <c r="H653" s="14" t="s">
        <v>31</v>
      </c>
      <c r="I653" s="14" t="s">
        <v>20</v>
      </c>
      <c r="J653" s="14" t="s">
        <v>4554</v>
      </c>
    </row>
    <row r="654" spans="4:10" ht="25" customHeight="1" x14ac:dyDescent="0.2">
      <c r="D654" s="13" t="s">
        <v>77</v>
      </c>
      <c r="E654" s="13" t="s">
        <v>1349</v>
      </c>
      <c r="F654" s="13" t="s">
        <v>1348</v>
      </c>
      <c r="G654" s="14" t="str">
        <f t="shared" si="10"/>
        <v>12409</v>
      </c>
      <c r="H654" s="14" t="s">
        <v>31</v>
      </c>
      <c r="I654" s="14" t="s">
        <v>20</v>
      </c>
      <c r="J654" s="14" t="s">
        <v>4555</v>
      </c>
    </row>
    <row r="655" spans="4:10" ht="25" customHeight="1" x14ac:dyDescent="0.2">
      <c r="D655" s="13" t="s">
        <v>77</v>
      </c>
      <c r="E655" s="13" t="s">
        <v>1351</v>
      </c>
      <c r="F655" s="13" t="s">
        <v>1350</v>
      </c>
      <c r="G655" s="14" t="str">
        <f t="shared" si="10"/>
        <v>12410</v>
      </c>
      <c r="H655" s="14" t="s">
        <v>31</v>
      </c>
      <c r="I655" s="14" t="s">
        <v>20</v>
      </c>
      <c r="J655" s="14" t="s">
        <v>4556</v>
      </c>
    </row>
    <row r="656" spans="4:10" ht="25" customHeight="1" x14ac:dyDescent="0.2">
      <c r="D656" s="13" t="s">
        <v>77</v>
      </c>
      <c r="E656" s="13" t="s">
        <v>1353</v>
      </c>
      <c r="F656" s="13" t="s">
        <v>1352</v>
      </c>
      <c r="G656" s="14" t="str">
        <f t="shared" si="10"/>
        <v>12421</v>
      </c>
      <c r="H656" s="14" t="s">
        <v>31</v>
      </c>
      <c r="I656" s="14" t="s">
        <v>20</v>
      </c>
      <c r="J656" s="14" t="s">
        <v>4557</v>
      </c>
    </row>
    <row r="657" spans="4:10" ht="25" customHeight="1" x14ac:dyDescent="0.2">
      <c r="D657" s="13" t="s">
        <v>77</v>
      </c>
      <c r="E657" s="13" t="s">
        <v>1355</v>
      </c>
      <c r="F657" s="13" t="s">
        <v>1354</v>
      </c>
      <c r="G657" s="14" t="str">
        <f t="shared" si="10"/>
        <v>12422</v>
      </c>
      <c r="H657" s="14" t="s">
        <v>31</v>
      </c>
      <c r="I657" s="14" t="s">
        <v>20</v>
      </c>
      <c r="J657" s="14" t="s">
        <v>4558</v>
      </c>
    </row>
    <row r="658" spans="4:10" ht="25" customHeight="1" x14ac:dyDescent="0.2">
      <c r="D658" s="13" t="s">
        <v>77</v>
      </c>
      <c r="E658" s="13" t="s">
        <v>1357</v>
      </c>
      <c r="F658" s="13" t="s">
        <v>1356</v>
      </c>
      <c r="G658" s="14" t="str">
        <f t="shared" si="10"/>
        <v>12423</v>
      </c>
      <c r="H658" s="14" t="s">
        <v>31</v>
      </c>
      <c r="I658" s="14" t="s">
        <v>20</v>
      </c>
      <c r="J658" s="14" t="s">
        <v>4559</v>
      </c>
    </row>
    <row r="659" spans="4:10" ht="25" customHeight="1" x14ac:dyDescent="0.2">
      <c r="D659" s="13" t="s">
        <v>77</v>
      </c>
      <c r="E659" s="13" t="s">
        <v>1359</v>
      </c>
      <c r="F659" s="13" t="s">
        <v>1358</v>
      </c>
      <c r="G659" s="14" t="str">
        <f t="shared" si="10"/>
        <v>12424</v>
      </c>
      <c r="H659" s="14" t="s">
        <v>31</v>
      </c>
      <c r="I659" s="14" t="s">
        <v>20</v>
      </c>
      <c r="J659" s="14" t="s">
        <v>4560</v>
      </c>
    </row>
    <row r="660" spans="4:10" ht="25" customHeight="1" x14ac:dyDescent="0.2">
      <c r="D660" s="13" t="s">
        <v>77</v>
      </c>
      <c r="E660" s="13" t="s">
        <v>1361</v>
      </c>
      <c r="F660" s="13" t="s">
        <v>1360</v>
      </c>
      <c r="G660" s="14" t="str">
        <f t="shared" si="10"/>
        <v>12426</v>
      </c>
      <c r="H660" s="14" t="s">
        <v>31</v>
      </c>
      <c r="I660" s="14" t="s">
        <v>20</v>
      </c>
      <c r="J660" s="14" t="s">
        <v>4561</v>
      </c>
    </row>
    <row r="661" spans="4:10" ht="25" customHeight="1" x14ac:dyDescent="0.2">
      <c r="D661" s="13" t="s">
        <v>77</v>
      </c>
      <c r="E661" s="13" t="s">
        <v>1363</v>
      </c>
      <c r="F661" s="13" t="s">
        <v>1362</v>
      </c>
      <c r="G661" s="14" t="str">
        <f t="shared" si="10"/>
        <v>12427</v>
      </c>
      <c r="H661" s="14" t="s">
        <v>31</v>
      </c>
      <c r="I661" s="14" t="s">
        <v>20</v>
      </c>
      <c r="J661" s="14" t="s">
        <v>4562</v>
      </c>
    </row>
    <row r="662" spans="4:10" ht="25" customHeight="1" x14ac:dyDescent="0.2">
      <c r="D662" s="13" t="s">
        <v>77</v>
      </c>
      <c r="E662" s="13" t="s">
        <v>1365</v>
      </c>
      <c r="F662" s="13" t="s">
        <v>1364</v>
      </c>
      <c r="G662" s="14" t="str">
        <f t="shared" si="10"/>
        <v>12441</v>
      </c>
      <c r="H662" s="14" t="s">
        <v>31</v>
      </c>
      <c r="I662" s="14" t="s">
        <v>20</v>
      </c>
      <c r="J662" s="14" t="s">
        <v>4563</v>
      </c>
    </row>
    <row r="663" spans="4:10" ht="25" customHeight="1" x14ac:dyDescent="0.2">
      <c r="D663" s="13" t="s">
        <v>77</v>
      </c>
      <c r="E663" s="13" t="s">
        <v>1367</v>
      </c>
      <c r="F663" s="13" t="s">
        <v>1366</v>
      </c>
      <c r="G663" s="14" t="str">
        <f t="shared" si="10"/>
        <v>12443</v>
      </c>
      <c r="H663" s="14" t="s">
        <v>31</v>
      </c>
      <c r="I663" s="14" t="s">
        <v>20</v>
      </c>
      <c r="J663" s="14" t="s">
        <v>4564</v>
      </c>
    </row>
    <row r="664" spans="4:10" ht="25" customHeight="1" x14ac:dyDescent="0.2">
      <c r="D664" s="13" t="s">
        <v>77</v>
      </c>
      <c r="E664" s="13" t="s">
        <v>1369</v>
      </c>
      <c r="F664" s="13" t="s">
        <v>1368</v>
      </c>
      <c r="G664" s="14" t="str">
        <f t="shared" si="10"/>
        <v>12463</v>
      </c>
      <c r="H664" s="14" t="s">
        <v>31</v>
      </c>
      <c r="I664" s="14" t="s">
        <v>20</v>
      </c>
      <c r="J664" s="14" t="s">
        <v>4565</v>
      </c>
    </row>
    <row r="665" spans="4:10" ht="25" customHeight="1" x14ac:dyDescent="0.2">
      <c r="D665" s="13" t="s">
        <v>78</v>
      </c>
      <c r="E665" s="13" t="s">
        <v>1371</v>
      </c>
      <c r="F665" s="13" t="s">
        <v>1370</v>
      </c>
      <c r="G665" s="14" t="str">
        <f t="shared" si="10"/>
        <v>13101</v>
      </c>
      <c r="H665" s="14" t="s">
        <v>32</v>
      </c>
      <c r="I665" s="14" t="s">
        <v>4437</v>
      </c>
      <c r="J665" s="14" t="s">
        <v>20</v>
      </c>
    </row>
    <row r="666" spans="4:10" ht="25" customHeight="1" x14ac:dyDescent="0.2">
      <c r="D666" s="13" t="s">
        <v>78</v>
      </c>
      <c r="E666" s="13" t="s">
        <v>1373</v>
      </c>
      <c r="F666" s="13" t="s">
        <v>1372</v>
      </c>
      <c r="G666" s="14" t="str">
        <f t="shared" si="10"/>
        <v>13102</v>
      </c>
      <c r="H666" s="14" t="s">
        <v>32</v>
      </c>
      <c r="I666" s="14" t="s">
        <v>4445</v>
      </c>
      <c r="J666" s="14" t="s">
        <v>20</v>
      </c>
    </row>
    <row r="667" spans="4:10" ht="25" customHeight="1" x14ac:dyDescent="0.2">
      <c r="D667" s="13" t="s">
        <v>78</v>
      </c>
      <c r="E667" s="13" t="s">
        <v>1375</v>
      </c>
      <c r="F667" s="13" t="s">
        <v>1374</v>
      </c>
      <c r="G667" s="14" t="str">
        <f t="shared" si="10"/>
        <v>13103</v>
      </c>
      <c r="H667" s="14" t="s">
        <v>32</v>
      </c>
      <c r="I667" s="14" t="s">
        <v>4566</v>
      </c>
      <c r="J667" s="14" t="s">
        <v>20</v>
      </c>
    </row>
    <row r="668" spans="4:10" ht="25" customHeight="1" x14ac:dyDescent="0.2">
      <c r="D668" s="13" t="s">
        <v>78</v>
      </c>
      <c r="E668" s="13" t="s">
        <v>1377</v>
      </c>
      <c r="F668" s="13" t="s">
        <v>1376</v>
      </c>
      <c r="G668" s="14" t="str">
        <f t="shared" si="10"/>
        <v>13104</v>
      </c>
      <c r="H668" s="14" t="s">
        <v>32</v>
      </c>
      <c r="I668" s="14" t="s">
        <v>4567</v>
      </c>
      <c r="J668" s="14" t="s">
        <v>20</v>
      </c>
    </row>
    <row r="669" spans="4:10" ht="25" customHeight="1" x14ac:dyDescent="0.2">
      <c r="D669" s="13" t="s">
        <v>78</v>
      </c>
      <c r="E669" s="13" t="s">
        <v>1379</v>
      </c>
      <c r="F669" s="13" t="s">
        <v>1378</v>
      </c>
      <c r="G669" s="14" t="str">
        <f t="shared" si="10"/>
        <v>13105</v>
      </c>
      <c r="H669" s="14" t="s">
        <v>32</v>
      </c>
      <c r="I669" s="14" t="s">
        <v>4568</v>
      </c>
      <c r="J669" s="14" t="s">
        <v>20</v>
      </c>
    </row>
    <row r="670" spans="4:10" ht="25" customHeight="1" x14ac:dyDescent="0.2">
      <c r="D670" s="13" t="s">
        <v>78</v>
      </c>
      <c r="E670" s="13" t="s">
        <v>1381</v>
      </c>
      <c r="F670" s="13" t="s">
        <v>1380</v>
      </c>
      <c r="G670" s="14" t="str">
        <f t="shared" si="10"/>
        <v>13106</v>
      </c>
      <c r="H670" s="14" t="s">
        <v>32</v>
      </c>
      <c r="I670" s="14" t="s">
        <v>4569</v>
      </c>
      <c r="J670" s="14" t="s">
        <v>20</v>
      </c>
    </row>
    <row r="671" spans="4:10" ht="25" customHeight="1" x14ac:dyDescent="0.2">
      <c r="D671" s="13" t="s">
        <v>78</v>
      </c>
      <c r="E671" s="13" t="s">
        <v>1383</v>
      </c>
      <c r="F671" s="13" t="s">
        <v>1382</v>
      </c>
      <c r="G671" s="14" t="str">
        <f t="shared" si="10"/>
        <v>13107</v>
      </c>
      <c r="H671" s="14" t="s">
        <v>32</v>
      </c>
      <c r="I671" s="14" t="s">
        <v>4570</v>
      </c>
      <c r="J671" s="14" t="s">
        <v>20</v>
      </c>
    </row>
    <row r="672" spans="4:10" ht="25" customHeight="1" x14ac:dyDescent="0.2">
      <c r="D672" s="13" t="s">
        <v>78</v>
      </c>
      <c r="E672" s="13" t="s">
        <v>1385</v>
      </c>
      <c r="F672" s="13" t="s">
        <v>1384</v>
      </c>
      <c r="G672" s="14" t="str">
        <f t="shared" si="10"/>
        <v>13108</v>
      </c>
      <c r="H672" s="14" t="s">
        <v>32</v>
      </c>
      <c r="I672" s="14" t="s">
        <v>4571</v>
      </c>
      <c r="J672" s="14" t="s">
        <v>20</v>
      </c>
    </row>
    <row r="673" spans="4:10" ht="25" customHeight="1" x14ac:dyDescent="0.2">
      <c r="D673" s="13" t="s">
        <v>78</v>
      </c>
      <c r="E673" s="13" t="s">
        <v>1387</v>
      </c>
      <c r="F673" s="13" t="s">
        <v>1386</v>
      </c>
      <c r="G673" s="14" t="str">
        <f t="shared" si="10"/>
        <v>13109</v>
      </c>
      <c r="H673" s="14" t="s">
        <v>32</v>
      </c>
      <c r="I673" s="14" t="s">
        <v>4572</v>
      </c>
      <c r="J673" s="14" t="s">
        <v>20</v>
      </c>
    </row>
    <row r="674" spans="4:10" ht="25" customHeight="1" x14ac:dyDescent="0.2">
      <c r="D674" s="13" t="s">
        <v>78</v>
      </c>
      <c r="E674" s="13" t="s">
        <v>1389</v>
      </c>
      <c r="F674" s="13" t="s">
        <v>1388</v>
      </c>
      <c r="G674" s="14" t="str">
        <f t="shared" si="10"/>
        <v>13110</v>
      </c>
      <c r="H674" s="14" t="s">
        <v>32</v>
      </c>
      <c r="I674" s="14" t="s">
        <v>4573</v>
      </c>
      <c r="J674" s="14" t="s">
        <v>20</v>
      </c>
    </row>
    <row r="675" spans="4:10" ht="25" customHeight="1" x14ac:dyDescent="0.2">
      <c r="D675" s="13" t="s">
        <v>78</v>
      </c>
      <c r="E675" s="13" t="s">
        <v>1391</v>
      </c>
      <c r="F675" s="13" t="s">
        <v>1390</v>
      </c>
      <c r="G675" s="14" t="str">
        <f t="shared" si="10"/>
        <v>13111</v>
      </c>
      <c r="H675" s="14" t="s">
        <v>32</v>
      </c>
      <c r="I675" s="14" t="s">
        <v>4574</v>
      </c>
      <c r="J675" s="14" t="s">
        <v>20</v>
      </c>
    </row>
    <row r="676" spans="4:10" ht="25" customHeight="1" x14ac:dyDescent="0.2">
      <c r="D676" s="13" t="s">
        <v>78</v>
      </c>
      <c r="E676" s="13" t="s">
        <v>1393</v>
      </c>
      <c r="F676" s="13" t="s">
        <v>1392</v>
      </c>
      <c r="G676" s="14" t="str">
        <f t="shared" si="10"/>
        <v>13112</v>
      </c>
      <c r="H676" s="14" t="s">
        <v>32</v>
      </c>
      <c r="I676" s="14" t="s">
        <v>4575</v>
      </c>
      <c r="J676" s="14" t="s">
        <v>20</v>
      </c>
    </row>
    <row r="677" spans="4:10" ht="25" customHeight="1" x14ac:dyDescent="0.2">
      <c r="D677" s="13" t="s">
        <v>78</v>
      </c>
      <c r="E677" s="13" t="s">
        <v>1395</v>
      </c>
      <c r="F677" s="13" t="s">
        <v>1394</v>
      </c>
      <c r="G677" s="14" t="str">
        <f t="shared" si="10"/>
        <v>13113</v>
      </c>
      <c r="H677" s="14" t="s">
        <v>32</v>
      </c>
      <c r="I677" s="14" t="s">
        <v>4576</v>
      </c>
      <c r="J677" s="14" t="s">
        <v>20</v>
      </c>
    </row>
    <row r="678" spans="4:10" ht="25" customHeight="1" x14ac:dyDescent="0.2">
      <c r="D678" s="13" t="s">
        <v>78</v>
      </c>
      <c r="E678" s="13" t="s">
        <v>1397</v>
      </c>
      <c r="F678" s="13" t="s">
        <v>1396</v>
      </c>
      <c r="G678" s="14" t="str">
        <f t="shared" si="10"/>
        <v>13114</v>
      </c>
      <c r="H678" s="14" t="s">
        <v>32</v>
      </c>
      <c r="I678" s="14" t="s">
        <v>4577</v>
      </c>
      <c r="J678" s="14" t="s">
        <v>20</v>
      </c>
    </row>
    <row r="679" spans="4:10" ht="25" customHeight="1" x14ac:dyDescent="0.2">
      <c r="D679" s="13" t="s">
        <v>78</v>
      </c>
      <c r="E679" s="13" t="s">
        <v>1399</v>
      </c>
      <c r="F679" s="13" t="s">
        <v>1398</v>
      </c>
      <c r="G679" s="14" t="str">
        <f t="shared" si="10"/>
        <v>13115</v>
      </c>
      <c r="H679" s="14" t="s">
        <v>32</v>
      </c>
      <c r="I679" s="14" t="s">
        <v>4578</v>
      </c>
      <c r="J679" s="14" t="s">
        <v>20</v>
      </c>
    </row>
    <row r="680" spans="4:10" ht="25" customHeight="1" x14ac:dyDescent="0.2">
      <c r="D680" s="13" t="s">
        <v>78</v>
      </c>
      <c r="E680" s="13" t="s">
        <v>1401</v>
      </c>
      <c r="F680" s="13" t="s">
        <v>1400</v>
      </c>
      <c r="G680" s="14" t="str">
        <f t="shared" si="10"/>
        <v>13116</v>
      </c>
      <c r="H680" s="14" t="s">
        <v>32</v>
      </c>
      <c r="I680" s="14" t="s">
        <v>4579</v>
      </c>
      <c r="J680" s="14" t="s">
        <v>20</v>
      </c>
    </row>
    <row r="681" spans="4:10" ht="25" customHeight="1" x14ac:dyDescent="0.2">
      <c r="D681" s="13" t="s">
        <v>78</v>
      </c>
      <c r="E681" s="13" t="s">
        <v>1403</v>
      </c>
      <c r="F681" s="13" t="s">
        <v>1402</v>
      </c>
      <c r="G681" s="14" t="str">
        <f t="shared" si="10"/>
        <v>13117</v>
      </c>
      <c r="H681" s="14" t="s">
        <v>32</v>
      </c>
      <c r="I681" s="14" t="s">
        <v>4442</v>
      </c>
      <c r="J681" s="14" t="s">
        <v>20</v>
      </c>
    </row>
    <row r="682" spans="4:10" ht="25" customHeight="1" x14ac:dyDescent="0.2">
      <c r="D682" s="13" t="s">
        <v>78</v>
      </c>
      <c r="E682" s="13" t="s">
        <v>1405</v>
      </c>
      <c r="F682" s="13" t="s">
        <v>1404</v>
      </c>
      <c r="G682" s="14" t="str">
        <f t="shared" si="10"/>
        <v>13118</v>
      </c>
      <c r="H682" s="14" t="s">
        <v>32</v>
      </c>
      <c r="I682" s="14" t="s">
        <v>4580</v>
      </c>
      <c r="J682" s="14" t="s">
        <v>20</v>
      </c>
    </row>
    <row r="683" spans="4:10" ht="25" customHeight="1" x14ac:dyDescent="0.2">
      <c r="D683" s="13" t="s">
        <v>78</v>
      </c>
      <c r="E683" s="13" t="s">
        <v>1407</v>
      </c>
      <c r="F683" s="13" t="s">
        <v>1406</v>
      </c>
      <c r="G683" s="14" t="str">
        <f t="shared" si="10"/>
        <v>13119</v>
      </c>
      <c r="H683" s="14" t="s">
        <v>32</v>
      </c>
      <c r="I683" s="14" t="s">
        <v>4581</v>
      </c>
      <c r="J683" s="14" t="s">
        <v>20</v>
      </c>
    </row>
    <row r="684" spans="4:10" ht="25" customHeight="1" x14ac:dyDescent="0.2">
      <c r="D684" s="13" t="s">
        <v>78</v>
      </c>
      <c r="E684" s="13" t="s">
        <v>1409</v>
      </c>
      <c r="F684" s="13" t="s">
        <v>1408</v>
      </c>
      <c r="G684" s="14" t="str">
        <f t="shared" si="10"/>
        <v>13120</v>
      </c>
      <c r="H684" s="14" t="s">
        <v>32</v>
      </c>
      <c r="I684" s="14" t="s">
        <v>4582</v>
      </c>
      <c r="J684" s="14" t="s">
        <v>20</v>
      </c>
    </row>
    <row r="685" spans="4:10" ht="25" customHeight="1" x14ac:dyDescent="0.2">
      <c r="D685" s="13" t="s">
        <v>78</v>
      </c>
      <c r="E685" s="13" t="s">
        <v>1411</v>
      </c>
      <c r="F685" s="13" t="s">
        <v>1410</v>
      </c>
      <c r="G685" s="14" t="str">
        <f t="shared" si="10"/>
        <v>13121</v>
      </c>
      <c r="H685" s="14" t="s">
        <v>32</v>
      </c>
      <c r="I685" s="14" t="s">
        <v>4583</v>
      </c>
      <c r="J685" s="14" t="s">
        <v>20</v>
      </c>
    </row>
    <row r="686" spans="4:10" ht="25" customHeight="1" x14ac:dyDescent="0.2">
      <c r="D686" s="13" t="s">
        <v>78</v>
      </c>
      <c r="E686" s="13" t="s">
        <v>1413</v>
      </c>
      <c r="F686" s="13" t="s">
        <v>1412</v>
      </c>
      <c r="G686" s="14" t="str">
        <f t="shared" si="10"/>
        <v>13122</v>
      </c>
      <c r="H686" s="14" t="s">
        <v>32</v>
      </c>
      <c r="I686" s="14" t="s">
        <v>4584</v>
      </c>
      <c r="J686" s="14" t="s">
        <v>20</v>
      </c>
    </row>
    <row r="687" spans="4:10" ht="25" customHeight="1" x14ac:dyDescent="0.2">
      <c r="D687" s="13" t="s">
        <v>78</v>
      </c>
      <c r="E687" s="13" t="s">
        <v>1415</v>
      </c>
      <c r="F687" s="13" t="s">
        <v>1414</v>
      </c>
      <c r="G687" s="14" t="str">
        <f t="shared" si="10"/>
        <v>13123</v>
      </c>
      <c r="H687" s="14" t="s">
        <v>32</v>
      </c>
      <c r="I687" s="14" t="s">
        <v>4585</v>
      </c>
      <c r="J687" s="14" t="s">
        <v>20</v>
      </c>
    </row>
    <row r="688" spans="4:10" ht="25" customHeight="1" x14ac:dyDescent="0.2">
      <c r="D688" s="13" t="s">
        <v>78</v>
      </c>
      <c r="E688" s="13" t="s">
        <v>1417</v>
      </c>
      <c r="F688" s="13" t="s">
        <v>1416</v>
      </c>
      <c r="G688" s="14" t="str">
        <f t="shared" si="10"/>
        <v>13201</v>
      </c>
      <c r="H688" s="14" t="s">
        <v>32</v>
      </c>
      <c r="I688" s="14" t="s">
        <v>4586</v>
      </c>
      <c r="J688" s="14" t="s">
        <v>20</v>
      </c>
    </row>
    <row r="689" spans="4:10" ht="25" customHeight="1" x14ac:dyDescent="0.2">
      <c r="D689" s="13" t="s">
        <v>78</v>
      </c>
      <c r="E689" s="13" t="s">
        <v>1419</v>
      </c>
      <c r="F689" s="13" t="s">
        <v>1418</v>
      </c>
      <c r="G689" s="14" t="str">
        <f t="shared" si="10"/>
        <v>13202</v>
      </c>
      <c r="H689" s="14" t="s">
        <v>32</v>
      </c>
      <c r="I689" s="14" t="s">
        <v>4587</v>
      </c>
      <c r="J689" s="14" t="s">
        <v>20</v>
      </c>
    </row>
    <row r="690" spans="4:10" ht="25" customHeight="1" x14ac:dyDescent="0.2">
      <c r="D690" s="13" t="s">
        <v>78</v>
      </c>
      <c r="E690" s="13" t="s">
        <v>1421</v>
      </c>
      <c r="F690" s="13" t="s">
        <v>1420</v>
      </c>
      <c r="G690" s="14" t="str">
        <f t="shared" si="10"/>
        <v>13203</v>
      </c>
      <c r="H690" s="14" t="s">
        <v>32</v>
      </c>
      <c r="I690" s="14" t="s">
        <v>4588</v>
      </c>
      <c r="J690" s="14" t="s">
        <v>20</v>
      </c>
    </row>
    <row r="691" spans="4:10" ht="25" customHeight="1" x14ac:dyDescent="0.2">
      <c r="D691" s="13" t="s">
        <v>78</v>
      </c>
      <c r="E691" s="13" t="s">
        <v>1423</v>
      </c>
      <c r="F691" s="13" t="s">
        <v>1422</v>
      </c>
      <c r="G691" s="14" t="str">
        <f t="shared" si="10"/>
        <v>13204</v>
      </c>
      <c r="H691" s="14" t="s">
        <v>32</v>
      </c>
      <c r="I691" s="14" t="s">
        <v>4589</v>
      </c>
      <c r="J691" s="14" t="s">
        <v>20</v>
      </c>
    </row>
    <row r="692" spans="4:10" ht="25" customHeight="1" x14ac:dyDescent="0.2">
      <c r="D692" s="13" t="s">
        <v>78</v>
      </c>
      <c r="E692" s="13" t="s">
        <v>1425</v>
      </c>
      <c r="F692" s="13" t="s">
        <v>1424</v>
      </c>
      <c r="G692" s="14" t="str">
        <f t="shared" si="10"/>
        <v>13205</v>
      </c>
      <c r="H692" s="14" t="s">
        <v>32</v>
      </c>
      <c r="I692" s="14" t="s">
        <v>4590</v>
      </c>
      <c r="J692" s="14" t="s">
        <v>20</v>
      </c>
    </row>
    <row r="693" spans="4:10" ht="25" customHeight="1" x14ac:dyDescent="0.2">
      <c r="D693" s="13" t="s">
        <v>78</v>
      </c>
      <c r="E693" s="13" t="s">
        <v>1427</v>
      </c>
      <c r="F693" s="13" t="s">
        <v>1426</v>
      </c>
      <c r="G693" s="14" t="str">
        <f t="shared" si="10"/>
        <v>13206</v>
      </c>
      <c r="H693" s="14" t="s">
        <v>32</v>
      </c>
      <c r="I693" s="14" t="s">
        <v>4591</v>
      </c>
      <c r="J693" s="14" t="s">
        <v>20</v>
      </c>
    </row>
    <row r="694" spans="4:10" ht="25" customHeight="1" x14ac:dyDescent="0.2">
      <c r="D694" s="13" t="s">
        <v>78</v>
      </c>
      <c r="E694" s="13" t="s">
        <v>1429</v>
      </c>
      <c r="F694" s="13" t="s">
        <v>1428</v>
      </c>
      <c r="G694" s="14" t="str">
        <f t="shared" si="10"/>
        <v>13207</v>
      </c>
      <c r="H694" s="14" t="s">
        <v>32</v>
      </c>
      <c r="I694" s="14" t="s">
        <v>4592</v>
      </c>
      <c r="J694" s="14" t="s">
        <v>20</v>
      </c>
    </row>
    <row r="695" spans="4:10" ht="25" customHeight="1" x14ac:dyDescent="0.2">
      <c r="D695" s="13" t="s">
        <v>78</v>
      </c>
      <c r="E695" s="13" t="s">
        <v>1431</v>
      </c>
      <c r="F695" s="13" t="s">
        <v>1430</v>
      </c>
      <c r="G695" s="14" t="str">
        <f t="shared" si="10"/>
        <v>13208</v>
      </c>
      <c r="H695" s="14" t="s">
        <v>32</v>
      </c>
      <c r="I695" s="14" t="s">
        <v>4593</v>
      </c>
      <c r="J695" s="14" t="s">
        <v>20</v>
      </c>
    </row>
    <row r="696" spans="4:10" ht="25" customHeight="1" x14ac:dyDescent="0.2">
      <c r="D696" s="13" t="s">
        <v>78</v>
      </c>
      <c r="E696" s="13" t="s">
        <v>1433</v>
      </c>
      <c r="F696" s="13" t="s">
        <v>1432</v>
      </c>
      <c r="G696" s="14" t="str">
        <f t="shared" si="10"/>
        <v>13209</v>
      </c>
      <c r="H696" s="14" t="s">
        <v>32</v>
      </c>
      <c r="I696" s="14" t="s">
        <v>4594</v>
      </c>
      <c r="J696" s="14" t="s">
        <v>20</v>
      </c>
    </row>
    <row r="697" spans="4:10" ht="25" customHeight="1" x14ac:dyDescent="0.2">
      <c r="D697" s="13" t="s">
        <v>78</v>
      </c>
      <c r="E697" s="13" t="s">
        <v>1435</v>
      </c>
      <c r="F697" s="13" t="s">
        <v>1434</v>
      </c>
      <c r="G697" s="14" t="str">
        <f t="shared" si="10"/>
        <v>13210</v>
      </c>
      <c r="H697" s="14" t="s">
        <v>32</v>
      </c>
      <c r="I697" s="14" t="s">
        <v>4595</v>
      </c>
      <c r="J697" s="14" t="s">
        <v>20</v>
      </c>
    </row>
    <row r="698" spans="4:10" ht="25" customHeight="1" x14ac:dyDescent="0.2">
      <c r="D698" s="13" t="s">
        <v>78</v>
      </c>
      <c r="E698" s="13" t="s">
        <v>1437</v>
      </c>
      <c r="F698" s="13" t="s">
        <v>1436</v>
      </c>
      <c r="G698" s="14" t="str">
        <f t="shared" si="10"/>
        <v>13211</v>
      </c>
      <c r="H698" s="14" t="s">
        <v>32</v>
      </c>
      <c r="I698" s="14" t="s">
        <v>4040</v>
      </c>
      <c r="J698" s="14" t="s">
        <v>20</v>
      </c>
    </row>
    <row r="699" spans="4:10" ht="25" customHeight="1" x14ac:dyDescent="0.2">
      <c r="D699" s="13" t="s">
        <v>78</v>
      </c>
      <c r="E699" s="13" t="s">
        <v>1439</v>
      </c>
      <c r="F699" s="13" t="s">
        <v>1438</v>
      </c>
      <c r="G699" s="14" t="str">
        <f t="shared" si="10"/>
        <v>13212</v>
      </c>
      <c r="H699" s="14" t="s">
        <v>32</v>
      </c>
      <c r="I699" s="14" t="s">
        <v>4596</v>
      </c>
      <c r="J699" s="14" t="s">
        <v>20</v>
      </c>
    </row>
    <row r="700" spans="4:10" ht="25" customHeight="1" x14ac:dyDescent="0.2">
      <c r="D700" s="13" t="s">
        <v>78</v>
      </c>
      <c r="E700" s="13" t="s">
        <v>1441</v>
      </c>
      <c r="F700" s="13" t="s">
        <v>1440</v>
      </c>
      <c r="G700" s="14" t="str">
        <f t="shared" si="10"/>
        <v>13213</v>
      </c>
      <c r="H700" s="14" t="s">
        <v>32</v>
      </c>
      <c r="I700" s="14" t="s">
        <v>4597</v>
      </c>
      <c r="J700" s="14" t="s">
        <v>20</v>
      </c>
    </row>
    <row r="701" spans="4:10" ht="25" customHeight="1" x14ac:dyDescent="0.2">
      <c r="D701" s="13" t="s">
        <v>78</v>
      </c>
      <c r="E701" s="13" t="s">
        <v>1443</v>
      </c>
      <c r="F701" s="13" t="s">
        <v>1442</v>
      </c>
      <c r="G701" s="14" t="str">
        <f t="shared" si="10"/>
        <v>13214</v>
      </c>
      <c r="H701" s="14" t="s">
        <v>32</v>
      </c>
      <c r="I701" s="14" t="s">
        <v>4598</v>
      </c>
      <c r="J701" s="14" t="s">
        <v>20</v>
      </c>
    </row>
    <row r="702" spans="4:10" ht="25" customHeight="1" x14ac:dyDescent="0.2">
      <c r="D702" s="13" t="s">
        <v>78</v>
      </c>
      <c r="E702" s="13" t="s">
        <v>1445</v>
      </c>
      <c r="F702" s="13" t="s">
        <v>1444</v>
      </c>
      <c r="G702" s="14" t="str">
        <f t="shared" si="10"/>
        <v>13215</v>
      </c>
      <c r="H702" s="14" t="s">
        <v>32</v>
      </c>
      <c r="I702" s="14" t="s">
        <v>4599</v>
      </c>
      <c r="J702" s="14" t="s">
        <v>20</v>
      </c>
    </row>
    <row r="703" spans="4:10" ht="25" customHeight="1" x14ac:dyDescent="0.2">
      <c r="D703" s="13" t="s">
        <v>78</v>
      </c>
      <c r="E703" s="13" t="s">
        <v>1447</v>
      </c>
      <c r="F703" s="13" t="s">
        <v>1446</v>
      </c>
      <c r="G703" s="14" t="str">
        <f t="shared" si="10"/>
        <v>13218</v>
      </c>
      <c r="H703" s="14" t="s">
        <v>32</v>
      </c>
      <c r="I703" s="14" t="s">
        <v>4600</v>
      </c>
      <c r="J703" s="14" t="s">
        <v>20</v>
      </c>
    </row>
    <row r="704" spans="4:10" ht="25" customHeight="1" x14ac:dyDescent="0.2">
      <c r="D704" s="13" t="s">
        <v>78</v>
      </c>
      <c r="E704" s="13" t="s">
        <v>1449</v>
      </c>
      <c r="F704" s="13" t="s">
        <v>1448</v>
      </c>
      <c r="G704" s="14" t="str">
        <f t="shared" si="10"/>
        <v>13219</v>
      </c>
      <c r="H704" s="14" t="s">
        <v>32</v>
      </c>
      <c r="I704" s="14" t="s">
        <v>4601</v>
      </c>
      <c r="J704" s="14" t="s">
        <v>20</v>
      </c>
    </row>
    <row r="705" spans="4:10" ht="25" customHeight="1" x14ac:dyDescent="0.2">
      <c r="D705" s="13" t="s">
        <v>78</v>
      </c>
      <c r="E705" s="13" t="s">
        <v>1451</v>
      </c>
      <c r="F705" s="13" t="s">
        <v>1450</v>
      </c>
      <c r="G705" s="14" t="str">
        <f t="shared" si="10"/>
        <v>13220</v>
      </c>
      <c r="H705" s="14" t="s">
        <v>32</v>
      </c>
      <c r="I705" s="14" t="s">
        <v>4602</v>
      </c>
      <c r="J705" s="14" t="s">
        <v>20</v>
      </c>
    </row>
    <row r="706" spans="4:10" ht="25" customHeight="1" x14ac:dyDescent="0.2">
      <c r="D706" s="13" t="s">
        <v>78</v>
      </c>
      <c r="E706" s="13" t="s">
        <v>1453</v>
      </c>
      <c r="F706" s="13" t="s">
        <v>1452</v>
      </c>
      <c r="G706" s="14" t="str">
        <f t="shared" si="10"/>
        <v>13221</v>
      </c>
      <c r="H706" s="14" t="s">
        <v>32</v>
      </c>
      <c r="I706" s="14" t="s">
        <v>4603</v>
      </c>
      <c r="J706" s="14" t="s">
        <v>20</v>
      </c>
    </row>
    <row r="707" spans="4:10" ht="25" customHeight="1" x14ac:dyDescent="0.2">
      <c r="D707" s="13" t="s">
        <v>78</v>
      </c>
      <c r="E707" s="13" t="s">
        <v>1455</v>
      </c>
      <c r="F707" s="13" t="s">
        <v>1454</v>
      </c>
      <c r="G707" s="14" t="str">
        <f t="shared" si="10"/>
        <v>13222</v>
      </c>
      <c r="H707" s="14" t="s">
        <v>32</v>
      </c>
      <c r="I707" s="14" t="s">
        <v>4604</v>
      </c>
      <c r="J707" s="14" t="s">
        <v>20</v>
      </c>
    </row>
    <row r="708" spans="4:10" ht="25" customHeight="1" x14ac:dyDescent="0.2">
      <c r="D708" s="13" t="s">
        <v>78</v>
      </c>
      <c r="E708" s="13" t="s">
        <v>1457</v>
      </c>
      <c r="F708" s="13" t="s">
        <v>1456</v>
      </c>
      <c r="G708" s="14" t="str">
        <f t="shared" si="10"/>
        <v>13223</v>
      </c>
      <c r="H708" s="14" t="s">
        <v>32</v>
      </c>
      <c r="I708" s="14" t="s">
        <v>4605</v>
      </c>
      <c r="J708" s="14" t="s">
        <v>20</v>
      </c>
    </row>
    <row r="709" spans="4:10" ht="25" customHeight="1" x14ac:dyDescent="0.2">
      <c r="D709" s="13" t="s">
        <v>78</v>
      </c>
      <c r="E709" s="13" t="s">
        <v>1459</v>
      </c>
      <c r="F709" s="13" t="s">
        <v>1458</v>
      </c>
      <c r="G709" s="14" t="str">
        <f t="shared" ref="G709:G772" si="11">LEFT(F709,5)</f>
        <v>13224</v>
      </c>
      <c r="H709" s="14" t="s">
        <v>32</v>
      </c>
      <c r="I709" s="14" t="s">
        <v>4606</v>
      </c>
      <c r="J709" s="14" t="s">
        <v>20</v>
      </c>
    </row>
    <row r="710" spans="4:10" ht="25" customHeight="1" x14ac:dyDescent="0.2">
      <c r="D710" s="13" t="s">
        <v>78</v>
      </c>
      <c r="E710" s="13" t="s">
        <v>1461</v>
      </c>
      <c r="F710" s="13" t="s">
        <v>1460</v>
      </c>
      <c r="G710" s="14" t="str">
        <f t="shared" si="11"/>
        <v>13225</v>
      </c>
      <c r="H710" s="14" t="s">
        <v>32</v>
      </c>
      <c r="I710" s="14" t="s">
        <v>4607</v>
      </c>
      <c r="J710" s="14" t="s">
        <v>20</v>
      </c>
    </row>
    <row r="711" spans="4:10" ht="25" customHeight="1" x14ac:dyDescent="0.2">
      <c r="D711" s="13" t="s">
        <v>78</v>
      </c>
      <c r="E711" s="13" t="s">
        <v>1463</v>
      </c>
      <c r="F711" s="13" t="s">
        <v>1462</v>
      </c>
      <c r="G711" s="14" t="str">
        <f t="shared" si="11"/>
        <v>13227</v>
      </c>
      <c r="H711" s="14" t="s">
        <v>32</v>
      </c>
      <c r="I711" s="14" t="s">
        <v>4608</v>
      </c>
      <c r="J711" s="14" t="s">
        <v>20</v>
      </c>
    </row>
    <row r="712" spans="4:10" ht="25" customHeight="1" x14ac:dyDescent="0.2">
      <c r="D712" s="13" t="s">
        <v>78</v>
      </c>
      <c r="E712" s="13" t="s">
        <v>1465</v>
      </c>
      <c r="F712" s="13" t="s">
        <v>1464</v>
      </c>
      <c r="G712" s="14" t="str">
        <f t="shared" si="11"/>
        <v>13228</v>
      </c>
      <c r="H712" s="14" t="s">
        <v>32</v>
      </c>
      <c r="I712" s="14" t="s">
        <v>4609</v>
      </c>
      <c r="J712" s="14" t="s">
        <v>20</v>
      </c>
    </row>
    <row r="713" spans="4:10" ht="25" customHeight="1" x14ac:dyDescent="0.2">
      <c r="D713" s="13" t="s">
        <v>78</v>
      </c>
      <c r="E713" s="13" t="s">
        <v>1467</v>
      </c>
      <c r="F713" s="13" t="s">
        <v>1466</v>
      </c>
      <c r="G713" s="14" t="str">
        <f t="shared" si="11"/>
        <v>13229</v>
      </c>
      <c r="H713" s="14" t="s">
        <v>32</v>
      </c>
      <c r="I713" s="14" t="s">
        <v>4610</v>
      </c>
      <c r="J713" s="14" t="s">
        <v>20</v>
      </c>
    </row>
    <row r="714" spans="4:10" ht="25" customHeight="1" x14ac:dyDescent="0.2">
      <c r="D714" s="13" t="s">
        <v>78</v>
      </c>
      <c r="E714" s="13" t="s">
        <v>1469</v>
      </c>
      <c r="F714" s="13" t="s">
        <v>1468</v>
      </c>
      <c r="G714" s="14" t="str">
        <f t="shared" si="11"/>
        <v>13303</v>
      </c>
      <c r="H714" s="14" t="s">
        <v>32</v>
      </c>
      <c r="I714" s="14" t="s">
        <v>20</v>
      </c>
      <c r="J714" s="14" t="s">
        <v>4611</v>
      </c>
    </row>
    <row r="715" spans="4:10" ht="25" customHeight="1" x14ac:dyDescent="0.2">
      <c r="D715" s="13" t="s">
        <v>78</v>
      </c>
      <c r="E715" s="13" t="s">
        <v>1471</v>
      </c>
      <c r="F715" s="13" t="s">
        <v>1470</v>
      </c>
      <c r="G715" s="14" t="str">
        <f t="shared" si="11"/>
        <v>13305</v>
      </c>
      <c r="H715" s="14" t="s">
        <v>32</v>
      </c>
      <c r="I715" s="14" t="s">
        <v>20</v>
      </c>
      <c r="J715" s="14" t="s">
        <v>4612</v>
      </c>
    </row>
    <row r="716" spans="4:10" ht="25" customHeight="1" x14ac:dyDescent="0.2">
      <c r="D716" s="13" t="s">
        <v>78</v>
      </c>
      <c r="E716" s="13" t="s">
        <v>1473</v>
      </c>
      <c r="F716" s="13" t="s">
        <v>1472</v>
      </c>
      <c r="G716" s="14" t="str">
        <f t="shared" si="11"/>
        <v>13307</v>
      </c>
      <c r="H716" s="14" t="s">
        <v>32</v>
      </c>
      <c r="I716" s="14" t="s">
        <v>20</v>
      </c>
      <c r="J716" s="14" t="s">
        <v>4613</v>
      </c>
    </row>
    <row r="717" spans="4:10" ht="25" customHeight="1" x14ac:dyDescent="0.2">
      <c r="D717" s="13" t="s">
        <v>78</v>
      </c>
      <c r="E717" s="13" t="s">
        <v>1475</v>
      </c>
      <c r="F717" s="13" t="s">
        <v>1474</v>
      </c>
      <c r="G717" s="14" t="str">
        <f t="shared" si="11"/>
        <v>13308</v>
      </c>
      <c r="H717" s="14" t="s">
        <v>32</v>
      </c>
      <c r="I717" s="14" t="s">
        <v>20</v>
      </c>
      <c r="J717" s="14" t="s">
        <v>4614</v>
      </c>
    </row>
    <row r="718" spans="4:10" ht="25" customHeight="1" x14ac:dyDescent="0.2">
      <c r="D718" s="13" t="s">
        <v>78</v>
      </c>
      <c r="E718" s="13" t="s">
        <v>1477</v>
      </c>
      <c r="F718" s="13" t="s">
        <v>1476</v>
      </c>
      <c r="G718" s="14" t="str">
        <f t="shared" si="11"/>
        <v>13361</v>
      </c>
      <c r="H718" s="14" t="s">
        <v>32</v>
      </c>
      <c r="I718" s="14" t="s">
        <v>20</v>
      </c>
      <c r="J718" s="14" t="s">
        <v>4615</v>
      </c>
    </row>
    <row r="719" spans="4:10" ht="25" customHeight="1" x14ac:dyDescent="0.2">
      <c r="D719" s="13" t="s">
        <v>78</v>
      </c>
      <c r="E719" s="13" t="s">
        <v>1479</v>
      </c>
      <c r="F719" s="13" t="s">
        <v>1478</v>
      </c>
      <c r="G719" s="14" t="str">
        <f t="shared" si="11"/>
        <v>13362</v>
      </c>
      <c r="H719" s="14" t="s">
        <v>32</v>
      </c>
      <c r="I719" s="14" t="s">
        <v>20</v>
      </c>
      <c r="J719" s="14" t="s">
        <v>4616</v>
      </c>
    </row>
    <row r="720" spans="4:10" ht="25" customHeight="1" x14ac:dyDescent="0.2">
      <c r="D720" s="13" t="s">
        <v>78</v>
      </c>
      <c r="E720" s="13" t="s">
        <v>1481</v>
      </c>
      <c r="F720" s="13" t="s">
        <v>1480</v>
      </c>
      <c r="G720" s="14" t="str">
        <f t="shared" si="11"/>
        <v>13363</v>
      </c>
      <c r="H720" s="14" t="s">
        <v>32</v>
      </c>
      <c r="I720" s="14" t="s">
        <v>20</v>
      </c>
      <c r="J720" s="14" t="s">
        <v>4617</v>
      </c>
    </row>
    <row r="721" spans="4:10" ht="25" customHeight="1" x14ac:dyDescent="0.2">
      <c r="D721" s="13" t="s">
        <v>78</v>
      </c>
      <c r="E721" s="13" t="s">
        <v>1483</v>
      </c>
      <c r="F721" s="13" t="s">
        <v>1482</v>
      </c>
      <c r="G721" s="14" t="str">
        <f t="shared" si="11"/>
        <v>13364</v>
      </c>
      <c r="H721" s="14" t="s">
        <v>32</v>
      </c>
      <c r="I721" s="14" t="s">
        <v>20</v>
      </c>
      <c r="J721" s="14" t="s">
        <v>4618</v>
      </c>
    </row>
    <row r="722" spans="4:10" ht="25" customHeight="1" x14ac:dyDescent="0.2">
      <c r="D722" s="13" t="s">
        <v>78</v>
      </c>
      <c r="E722" s="13" t="s">
        <v>1485</v>
      </c>
      <c r="F722" s="13" t="s">
        <v>1484</v>
      </c>
      <c r="G722" s="14" t="str">
        <f t="shared" si="11"/>
        <v>13381</v>
      </c>
      <c r="H722" s="14" t="s">
        <v>32</v>
      </c>
      <c r="I722" s="14" t="s">
        <v>20</v>
      </c>
      <c r="J722" s="14" t="s">
        <v>4619</v>
      </c>
    </row>
    <row r="723" spans="4:10" ht="25" customHeight="1" x14ac:dyDescent="0.2">
      <c r="D723" s="13" t="s">
        <v>78</v>
      </c>
      <c r="E723" s="13" t="s">
        <v>1487</v>
      </c>
      <c r="F723" s="13" t="s">
        <v>1486</v>
      </c>
      <c r="G723" s="14" t="str">
        <f t="shared" si="11"/>
        <v>13382</v>
      </c>
      <c r="H723" s="14" t="s">
        <v>32</v>
      </c>
      <c r="I723" s="14" t="s">
        <v>20</v>
      </c>
      <c r="J723" s="14" t="s">
        <v>4620</v>
      </c>
    </row>
    <row r="724" spans="4:10" ht="25" customHeight="1" x14ac:dyDescent="0.2">
      <c r="D724" s="13" t="s">
        <v>78</v>
      </c>
      <c r="E724" s="13" t="s">
        <v>1489</v>
      </c>
      <c r="F724" s="13" t="s">
        <v>1488</v>
      </c>
      <c r="G724" s="14" t="str">
        <f t="shared" si="11"/>
        <v>13401</v>
      </c>
      <c r="H724" s="14" t="s">
        <v>32</v>
      </c>
      <c r="I724" s="14" t="s">
        <v>20</v>
      </c>
      <c r="J724" s="14" t="s">
        <v>4621</v>
      </c>
    </row>
    <row r="725" spans="4:10" ht="25" customHeight="1" x14ac:dyDescent="0.2">
      <c r="D725" s="13" t="s">
        <v>78</v>
      </c>
      <c r="E725" s="13" t="s">
        <v>1491</v>
      </c>
      <c r="F725" s="13" t="s">
        <v>1490</v>
      </c>
      <c r="G725" s="14" t="str">
        <f t="shared" si="11"/>
        <v>13402</v>
      </c>
      <c r="H725" s="14" t="s">
        <v>32</v>
      </c>
      <c r="I725" s="14" t="s">
        <v>20</v>
      </c>
      <c r="J725" s="14" t="s">
        <v>4622</v>
      </c>
    </row>
    <row r="726" spans="4:10" ht="25" customHeight="1" x14ac:dyDescent="0.2">
      <c r="D726" s="13" t="s">
        <v>78</v>
      </c>
      <c r="E726" s="13" t="s">
        <v>1493</v>
      </c>
      <c r="F726" s="13" t="s">
        <v>1492</v>
      </c>
      <c r="G726" s="14" t="str">
        <f t="shared" si="11"/>
        <v>13421</v>
      </c>
      <c r="H726" s="14" t="s">
        <v>32</v>
      </c>
      <c r="I726" s="14" t="s">
        <v>20</v>
      </c>
      <c r="J726" s="14" t="s">
        <v>4623</v>
      </c>
    </row>
    <row r="727" spans="4:10" ht="25" customHeight="1" x14ac:dyDescent="0.2">
      <c r="D727" s="14" t="s">
        <v>79</v>
      </c>
      <c r="E727" s="14" t="s">
        <v>3800</v>
      </c>
      <c r="F727" s="14" t="s">
        <v>3579</v>
      </c>
      <c r="G727" s="14" t="str">
        <f t="shared" si="11"/>
        <v>14101</v>
      </c>
      <c r="H727" s="14" t="s">
        <v>33</v>
      </c>
      <c r="I727" s="14" t="s">
        <v>4142</v>
      </c>
      <c r="J727" s="14" t="s">
        <v>4624</v>
      </c>
    </row>
    <row r="728" spans="4:10" ht="25" customHeight="1" x14ac:dyDescent="0.2">
      <c r="D728" s="14" t="s">
        <v>79</v>
      </c>
      <c r="E728" s="14" t="s">
        <v>3802</v>
      </c>
      <c r="F728" s="14" t="s">
        <v>3580</v>
      </c>
      <c r="G728" s="14" t="str">
        <f t="shared" si="11"/>
        <v>14102</v>
      </c>
      <c r="H728" s="14" t="s">
        <v>33</v>
      </c>
      <c r="I728" s="14" t="s">
        <v>4142</v>
      </c>
      <c r="J728" s="14" t="s">
        <v>33</v>
      </c>
    </row>
    <row r="729" spans="4:10" ht="25" customHeight="1" x14ac:dyDescent="0.2">
      <c r="D729" s="14" t="s">
        <v>79</v>
      </c>
      <c r="E729" s="14" t="s">
        <v>3803</v>
      </c>
      <c r="F729" s="14" t="s">
        <v>3581</v>
      </c>
      <c r="G729" s="14" t="str">
        <f t="shared" si="11"/>
        <v>14103</v>
      </c>
      <c r="H729" s="14" t="s">
        <v>33</v>
      </c>
      <c r="I729" s="14" t="s">
        <v>4142</v>
      </c>
      <c r="J729" s="14" t="s">
        <v>4441</v>
      </c>
    </row>
    <row r="730" spans="4:10" ht="25" customHeight="1" x14ac:dyDescent="0.2">
      <c r="D730" s="14" t="s">
        <v>79</v>
      </c>
      <c r="E730" s="14" t="s">
        <v>3804</v>
      </c>
      <c r="F730" s="14" t="s">
        <v>3582</v>
      </c>
      <c r="G730" s="14" t="str">
        <f t="shared" si="11"/>
        <v>14104</v>
      </c>
      <c r="H730" s="14" t="s">
        <v>33</v>
      </c>
      <c r="I730" s="14" t="s">
        <v>4142</v>
      </c>
      <c r="J730" s="14" t="s">
        <v>4625</v>
      </c>
    </row>
    <row r="731" spans="4:10" ht="25" customHeight="1" x14ac:dyDescent="0.2">
      <c r="D731" s="14" t="s">
        <v>79</v>
      </c>
      <c r="E731" s="14" t="s">
        <v>3805</v>
      </c>
      <c r="F731" s="14" t="s">
        <v>3583</v>
      </c>
      <c r="G731" s="14" t="str">
        <f t="shared" si="11"/>
        <v>14105</v>
      </c>
      <c r="H731" s="14" t="s">
        <v>33</v>
      </c>
      <c r="I731" s="14" t="s">
        <v>4142</v>
      </c>
      <c r="J731" s="14" t="s">
        <v>4448</v>
      </c>
    </row>
    <row r="732" spans="4:10" ht="25" customHeight="1" x14ac:dyDescent="0.2">
      <c r="D732" s="14" t="s">
        <v>79</v>
      </c>
      <c r="E732" s="14" t="s">
        <v>3806</v>
      </c>
      <c r="F732" s="14" t="s">
        <v>3584</v>
      </c>
      <c r="G732" s="14" t="str">
        <f t="shared" si="11"/>
        <v>14106</v>
      </c>
      <c r="H732" s="14" t="s">
        <v>33</v>
      </c>
      <c r="I732" s="14" t="s">
        <v>4142</v>
      </c>
      <c r="J732" s="14" t="s">
        <v>4626</v>
      </c>
    </row>
    <row r="733" spans="4:10" ht="25" customHeight="1" x14ac:dyDescent="0.2">
      <c r="D733" s="14" t="s">
        <v>79</v>
      </c>
      <c r="E733" s="14" t="s">
        <v>3807</v>
      </c>
      <c r="F733" s="14" t="s">
        <v>3585</v>
      </c>
      <c r="G733" s="14" t="str">
        <f t="shared" si="11"/>
        <v>14107</v>
      </c>
      <c r="H733" s="14" t="s">
        <v>33</v>
      </c>
      <c r="I733" s="14" t="s">
        <v>4142</v>
      </c>
      <c r="J733" s="14" t="s">
        <v>4627</v>
      </c>
    </row>
    <row r="734" spans="4:10" ht="25" customHeight="1" x14ac:dyDescent="0.2">
      <c r="D734" s="14" t="s">
        <v>79</v>
      </c>
      <c r="E734" s="14" t="s">
        <v>3808</v>
      </c>
      <c r="F734" s="14" t="s">
        <v>3586</v>
      </c>
      <c r="G734" s="14" t="str">
        <f t="shared" si="11"/>
        <v>14108</v>
      </c>
      <c r="H734" s="14" t="s">
        <v>33</v>
      </c>
      <c r="I734" s="14" t="s">
        <v>4142</v>
      </c>
      <c r="J734" s="14" t="s">
        <v>4628</v>
      </c>
    </row>
    <row r="735" spans="4:10" ht="25" customHeight="1" x14ac:dyDescent="0.2">
      <c r="D735" s="14" t="s">
        <v>79</v>
      </c>
      <c r="E735" s="14" t="s">
        <v>3809</v>
      </c>
      <c r="F735" s="14" t="s">
        <v>3587</v>
      </c>
      <c r="G735" s="14" t="str">
        <f t="shared" si="11"/>
        <v>14109</v>
      </c>
      <c r="H735" s="14" t="s">
        <v>33</v>
      </c>
      <c r="I735" s="14" t="s">
        <v>4142</v>
      </c>
      <c r="J735" s="14" t="s">
        <v>4629</v>
      </c>
    </row>
    <row r="736" spans="4:10" ht="25" customHeight="1" x14ac:dyDescent="0.2">
      <c r="D736" s="14" t="s">
        <v>79</v>
      </c>
      <c r="E736" s="14" t="s">
        <v>3810</v>
      </c>
      <c r="F736" s="14" t="s">
        <v>3588</v>
      </c>
      <c r="G736" s="14" t="str">
        <f t="shared" si="11"/>
        <v>14110</v>
      </c>
      <c r="H736" s="14" t="s">
        <v>33</v>
      </c>
      <c r="I736" s="14" t="s">
        <v>4142</v>
      </c>
      <c r="J736" s="14" t="s">
        <v>4630</v>
      </c>
    </row>
    <row r="737" spans="4:10" ht="25" customHeight="1" x14ac:dyDescent="0.2">
      <c r="D737" s="14" t="s">
        <v>79</v>
      </c>
      <c r="E737" s="14" t="s">
        <v>3811</v>
      </c>
      <c r="F737" s="14" t="s">
        <v>3589</v>
      </c>
      <c r="G737" s="14" t="str">
        <f t="shared" si="11"/>
        <v>14111</v>
      </c>
      <c r="H737" s="14" t="s">
        <v>33</v>
      </c>
      <c r="I737" s="14" t="s">
        <v>4142</v>
      </c>
      <c r="J737" s="14" t="s">
        <v>4631</v>
      </c>
    </row>
    <row r="738" spans="4:10" ht="25" customHeight="1" x14ac:dyDescent="0.2">
      <c r="D738" s="14" t="s">
        <v>79</v>
      </c>
      <c r="E738" s="14" t="s">
        <v>3812</v>
      </c>
      <c r="F738" s="14" t="s">
        <v>3590</v>
      </c>
      <c r="G738" s="14" t="str">
        <f t="shared" si="11"/>
        <v>14112</v>
      </c>
      <c r="H738" s="14" t="s">
        <v>33</v>
      </c>
      <c r="I738" s="14" t="s">
        <v>4142</v>
      </c>
      <c r="J738" s="14" t="s">
        <v>4525</v>
      </c>
    </row>
    <row r="739" spans="4:10" ht="25" customHeight="1" x14ac:dyDescent="0.2">
      <c r="D739" s="14" t="s">
        <v>79</v>
      </c>
      <c r="E739" s="14" t="s">
        <v>3813</v>
      </c>
      <c r="F739" s="14" t="s">
        <v>3591</v>
      </c>
      <c r="G739" s="14" t="str">
        <f t="shared" si="11"/>
        <v>14113</v>
      </c>
      <c r="H739" s="14" t="s">
        <v>33</v>
      </c>
      <c r="I739" s="14" t="s">
        <v>4142</v>
      </c>
      <c r="J739" s="14" t="s">
        <v>4449</v>
      </c>
    </row>
    <row r="740" spans="4:10" ht="25" customHeight="1" x14ac:dyDescent="0.2">
      <c r="D740" s="14" t="s">
        <v>79</v>
      </c>
      <c r="E740" s="14" t="s">
        <v>3814</v>
      </c>
      <c r="F740" s="14" t="s">
        <v>3592</v>
      </c>
      <c r="G740" s="14" t="str">
        <f t="shared" si="11"/>
        <v>14114</v>
      </c>
      <c r="H740" s="14" t="s">
        <v>33</v>
      </c>
      <c r="I740" s="14" t="s">
        <v>4142</v>
      </c>
      <c r="J740" s="14" t="s">
        <v>4632</v>
      </c>
    </row>
    <row r="741" spans="4:10" ht="25" customHeight="1" x14ac:dyDescent="0.2">
      <c r="D741" s="14" t="s">
        <v>79</v>
      </c>
      <c r="E741" s="14" t="s">
        <v>3815</v>
      </c>
      <c r="F741" s="14" t="s">
        <v>3593</v>
      </c>
      <c r="G741" s="14" t="str">
        <f t="shared" si="11"/>
        <v>14115</v>
      </c>
      <c r="H741" s="14" t="s">
        <v>33</v>
      </c>
      <c r="I741" s="14" t="s">
        <v>4142</v>
      </c>
      <c r="J741" s="14" t="s">
        <v>4550</v>
      </c>
    </row>
    <row r="742" spans="4:10" ht="25" customHeight="1" x14ac:dyDescent="0.2">
      <c r="D742" s="14" t="s">
        <v>79</v>
      </c>
      <c r="E742" s="14" t="s">
        <v>3816</v>
      </c>
      <c r="F742" s="14" t="s">
        <v>3594</v>
      </c>
      <c r="G742" s="14" t="str">
        <f t="shared" si="11"/>
        <v>14116</v>
      </c>
      <c r="H742" s="14" t="s">
        <v>33</v>
      </c>
      <c r="I742" s="14" t="s">
        <v>4142</v>
      </c>
      <c r="J742" s="14" t="s">
        <v>4193</v>
      </c>
    </row>
    <row r="743" spans="4:10" ht="25" customHeight="1" x14ac:dyDescent="0.2">
      <c r="D743" s="14" t="s">
        <v>79</v>
      </c>
      <c r="E743" s="14" t="s">
        <v>3817</v>
      </c>
      <c r="F743" s="14" t="s">
        <v>3595</v>
      </c>
      <c r="G743" s="14" t="str">
        <f t="shared" si="11"/>
        <v>14117</v>
      </c>
      <c r="H743" s="14" t="s">
        <v>33</v>
      </c>
      <c r="I743" s="14" t="s">
        <v>4142</v>
      </c>
      <c r="J743" s="14" t="s">
        <v>4189</v>
      </c>
    </row>
    <row r="744" spans="4:10" ht="25" customHeight="1" x14ac:dyDescent="0.2">
      <c r="D744" s="14" t="s">
        <v>79</v>
      </c>
      <c r="E744" s="14" t="s">
        <v>3818</v>
      </c>
      <c r="F744" s="14" t="s">
        <v>3596</v>
      </c>
      <c r="G744" s="14" t="str">
        <f t="shared" si="11"/>
        <v>14118</v>
      </c>
      <c r="H744" s="14" t="s">
        <v>33</v>
      </c>
      <c r="I744" s="14" t="s">
        <v>4142</v>
      </c>
      <c r="J744" s="14" t="s">
        <v>4633</v>
      </c>
    </row>
    <row r="745" spans="4:10" ht="25" customHeight="1" x14ac:dyDescent="0.2">
      <c r="D745" s="14" t="s">
        <v>79</v>
      </c>
      <c r="E745" s="14" t="s">
        <v>3801</v>
      </c>
      <c r="F745" s="14" t="s">
        <v>3597</v>
      </c>
      <c r="G745" s="14" t="str">
        <f t="shared" si="11"/>
        <v>14131</v>
      </c>
      <c r="H745" s="14" t="s">
        <v>33</v>
      </c>
      <c r="I745" s="14" t="s">
        <v>4212</v>
      </c>
      <c r="J745" s="14" t="s">
        <v>4212</v>
      </c>
    </row>
    <row r="746" spans="4:10" ht="25" customHeight="1" x14ac:dyDescent="0.2">
      <c r="D746" s="14" t="s">
        <v>79</v>
      </c>
      <c r="E746" s="14" t="s">
        <v>3819</v>
      </c>
      <c r="F746" s="14" t="s">
        <v>3598</v>
      </c>
      <c r="G746" s="14" t="str">
        <f t="shared" si="11"/>
        <v>14132</v>
      </c>
      <c r="H746" s="14" t="s">
        <v>33</v>
      </c>
      <c r="I746" s="14" t="s">
        <v>4212</v>
      </c>
      <c r="J746" s="14" t="s">
        <v>4634</v>
      </c>
    </row>
    <row r="747" spans="4:10" ht="25" customHeight="1" x14ac:dyDescent="0.2">
      <c r="D747" s="14" t="s">
        <v>79</v>
      </c>
      <c r="E747" s="14" t="s">
        <v>3820</v>
      </c>
      <c r="F747" s="14" t="s">
        <v>3599</v>
      </c>
      <c r="G747" s="14" t="str">
        <f t="shared" si="11"/>
        <v>14133</v>
      </c>
      <c r="H747" s="14" t="s">
        <v>33</v>
      </c>
      <c r="I747" s="14" t="s">
        <v>4212</v>
      </c>
      <c r="J747" s="14" t="s">
        <v>4635</v>
      </c>
    </row>
    <row r="748" spans="4:10" ht="25" customHeight="1" x14ac:dyDescent="0.2">
      <c r="D748" s="14" t="s">
        <v>79</v>
      </c>
      <c r="E748" s="14" t="s">
        <v>3821</v>
      </c>
      <c r="F748" s="14" t="s">
        <v>3600</v>
      </c>
      <c r="G748" s="14" t="str">
        <f t="shared" si="11"/>
        <v>14134</v>
      </c>
      <c r="H748" s="14" t="s">
        <v>33</v>
      </c>
      <c r="I748" s="14" t="s">
        <v>4212</v>
      </c>
      <c r="J748" s="14" t="s">
        <v>4636</v>
      </c>
    </row>
    <row r="749" spans="4:10" ht="25" customHeight="1" x14ac:dyDescent="0.2">
      <c r="D749" s="14" t="s">
        <v>79</v>
      </c>
      <c r="E749" s="14" t="s">
        <v>3822</v>
      </c>
      <c r="F749" s="14" t="s">
        <v>3601</v>
      </c>
      <c r="G749" s="14" t="str">
        <f t="shared" si="11"/>
        <v>14135</v>
      </c>
      <c r="H749" s="14" t="s">
        <v>33</v>
      </c>
      <c r="I749" s="14" t="s">
        <v>4212</v>
      </c>
      <c r="J749" s="14" t="s">
        <v>4606</v>
      </c>
    </row>
    <row r="750" spans="4:10" ht="25" customHeight="1" x14ac:dyDescent="0.2">
      <c r="D750" s="14" t="s">
        <v>79</v>
      </c>
      <c r="E750" s="14" t="s">
        <v>3823</v>
      </c>
      <c r="F750" s="14" t="s">
        <v>3602</v>
      </c>
      <c r="G750" s="14" t="str">
        <f t="shared" si="11"/>
        <v>14136</v>
      </c>
      <c r="H750" s="14" t="s">
        <v>33</v>
      </c>
      <c r="I750" s="14" t="s">
        <v>4212</v>
      </c>
      <c r="J750" s="14" t="s">
        <v>4637</v>
      </c>
    </row>
    <row r="751" spans="4:10" ht="25" customHeight="1" x14ac:dyDescent="0.2">
      <c r="D751" s="14" t="s">
        <v>79</v>
      </c>
      <c r="E751" s="14" t="s">
        <v>3824</v>
      </c>
      <c r="F751" s="14" t="s">
        <v>3603</v>
      </c>
      <c r="G751" s="14" t="str">
        <f t="shared" si="11"/>
        <v>14137</v>
      </c>
      <c r="H751" s="14" t="s">
        <v>33</v>
      </c>
      <c r="I751" s="14" t="s">
        <v>4212</v>
      </c>
      <c r="J751" s="14" t="s">
        <v>4638</v>
      </c>
    </row>
    <row r="752" spans="4:10" ht="25" customHeight="1" x14ac:dyDescent="0.2">
      <c r="D752" s="14" t="s">
        <v>79</v>
      </c>
      <c r="E752" s="14" t="s">
        <v>3605</v>
      </c>
      <c r="F752" s="14" t="s">
        <v>3604</v>
      </c>
      <c r="G752" s="14" t="str">
        <f t="shared" si="11"/>
        <v>14151</v>
      </c>
      <c r="H752" s="14" t="s">
        <v>33</v>
      </c>
      <c r="I752" s="14" t="s">
        <v>4639</v>
      </c>
      <c r="J752" s="14" t="s">
        <v>4449</v>
      </c>
    </row>
    <row r="753" spans="4:10" ht="25" customHeight="1" x14ac:dyDescent="0.2">
      <c r="D753" s="14" t="s">
        <v>79</v>
      </c>
      <c r="E753" s="14" t="s">
        <v>3607</v>
      </c>
      <c r="F753" s="14" t="s">
        <v>3606</v>
      </c>
      <c r="G753" s="14" t="str">
        <f t="shared" si="11"/>
        <v>14152</v>
      </c>
      <c r="H753" s="14" t="s">
        <v>33</v>
      </c>
      <c r="I753" s="14" t="s">
        <v>4639</v>
      </c>
      <c r="J753" s="14" t="s">
        <v>4445</v>
      </c>
    </row>
    <row r="754" spans="4:10" ht="25" customHeight="1" x14ac:dyDescent="0.2">
      <c r="D754" s="14" t="s">
        <v>79</v>
      </c>
      <c r="E754" s="14" t="s">
        <v>3609</v>
      </c>
      <c r="F754" s="14" t="s">
        <v>3608</v>
      </c>
      <c r="G754" s="14" t="str">
        <f t="shared" si="11"/>
        <v>14153</v>
      </c>
      <c r="H754" s="14" t="s">
        <v>33</v>
      </c>
      <c r="I754" s="14" t="s">
        <v>4639</v>
      </c>
      <c r="J754" s="14" t="s">
        <v>4448</v>
      </c>
    </row>
    <row r="755" spans="4:10" ht="25" customHeight="1" x14ac:dyDescent="0.2">
      <c r="D755" s="13" t="s">
        <v>79</v>
      </c>
      <c r="E755" s="13" t="s">
        <v>1495</v>
      </c>
      <c r="F755" s="13" t="s">
        <v>1494</v>
      </c>
      <c r="G755" s="14" t="str">
        <f t="shared" si="11"/>
        <v>14201</v>
      </c>
      <c r="H755" s="14" t="s">
        <v>33</v>
      </c>
      <c r="I755" s="14" t="s">
        <v>4640</v>
      </c>
      <c r="J755" s="14" t="s">
        <v>20</v>
      </c>
    </row>
    <row r="756" spans="4:10" ht="25" customHeight="1" x14ac:dyDescent="0.2">
      <c r="D756" s="13" t="s">
        <v>79</v>
      </c>
      <c r="E756" s="13" t="s">
        <v>1497</v>
      </c>
      <c r="F756" s="13" t="s">
        <v>1496</v>
      </c>
      <c r="G756" s="14" t="str">
        <f t="shared" si="11"/>
        <v>14203</v>
      </c>
      <c r="H756" s="14" t="s">
        <v>33</v>
      </c>
      <c r="I756" s="14" t="s">
        <v>4641</v>
      </c>
      <c r="J756" s="14" t="s">
        <v>20</v>
      </c>
    </row>
    <row r="757" spans="4:10" ht="25" customHeight="1" x14ac:dyDescent="0.2">
      <c r="D757" s="13" t="s">
        <v>79</v>
      </c>
      <c r="E757" s="13" t="s">
        <v>1499</v>
      </c>
      <c r="F757" s="13" t="s">
        <v>1498</v>
      </c>
      <c r="G757" s="14" t="str">
        <f t="shared" si="11"/>
        <v>14204</v>
      </c>
      <c r="H757" s="14" t="s">
        <v>33</v>
      </c>
      <c r="I757" s="14" t="s">
        <v>4642</v>
      </c>
      <c r="J757" s="14" t="s">
        <v>20</v>
      </c>
    </row>
    <row r="758" spans="4:10" ht="25" customHeight="1" x14ac:dyDescent="0.2">
      <c r="D758" s="13" t="s">
        <v>79</v>
      </c>
      <c r="E758" s="13" t="s">
        <v>1501</v>
      </c>
      <c r="F758" s="13" t="s">
        <v>1500</v>
      </c>
      <c r="G758" s="14" t="str">
        <f t="shared" si="11"/>
        <v>14205</v>
      </c>
      <c r="H758" s="14" t="s">
        <v>33</v>
      </c>
      <c r="I758" s="14" t="s">
        <v>4643</v>
      </c>
      <c r="J758" s="14" t="s">
        <v>20</v>
      </c>
    </row>
    <row r="759" spans="4:10" ht="25" customHeight="1" x14ac:dyDescent="0.2">
      <c r="D759" s="13" t="s">
        <v>79</v>
      </c>
      <c r="E759" s="13" t="s">
        <v>1503</v>
      </c>
      <c r="F759" s="13" t="s">
        <v>1502</v>
      </c>
      <c r="G759" s="14" t="str">
        <f t="shared" si="11"/>
        <v>14206</v>
      </c>
      <c r="H759" s="14" t="s">
        <v>33</v>
      </c>
      <c r="I759" s="14" t="s">
        <v>4644</v>
      </c>
      <c r="J759" s="14" t="s">
        <v>20</v>
      </c>
    </row>
    <row r="760" spans="4:10" ht="25" customHeight="1" x14ac:dyDescent="0.2">
      <c r="D760" s="13" t="s">
        <v>79</v>
      </c>
      <c r="E760" s="13" t="s">
        <v>1505</v>
      </c>
      <c r="F760" s="13" t="s">
        <v>1504</v>
      </c>
      <c r="G760" s="14" t="str">
        <f t="shared" si="11"/>
        <v>14207</v>
      </c>
      <c r="H760" s="14" t="s">
        <v>33</v>
      </c>
      <c r="I760" s="14" t="s">
        <v>4645</v>
      </c>
      <c r="J760" s="14" t="s">
        <v>20</v>
      </c>
    </row>
    <row r="761" spans="4:10" ht="25" customHeight="1" x14ac:dyDescent="0.2">
      <c r="D761" s="13" t="s">
        <v>79</v>
      </c>
      <c r="E761" s="13" t="s">
        <v>1507</v>
      </c>
      <c r="F761" s="13" t="s">
        <v>1506</v>
      </c>
      <c r="G761" s="14" t="str">
        <f t="shared" si="11"/>
        <v>14208</v>
      </c>
      <c r="H761" s="14" t="s">
        <v>33</v>
      </c>
      <c r="I761" s="14" t="s">
        <v>4646</v>
      </c>
      <c r="J761" s="14" t="s">
        <v>20</v>
      </c>
    </row>
    <row r="762" spans="4:10" ht="25" customHeight="1" x14ac:dyDescent="0.2">
      <c r="D762" s="13" t="s">
        <v>79</v>
      </c>
      <c r="E762" s="13" t="s">
        <v>1509</v>
      </c>
      <c r="F762" s="13" t="s">
        <v>1508</v>
      </c>
      <c r="G762" s="14" t="str">
        <f t="shared" si="11"/>
        <v>14210</v>
      </c>
      <c r="H762" s="14" t="s">
        <v>33</v>
      </c>
      <c r="I762" s="14" t="s">
        <v>4647</v>
      </c>
      <c r="J762" s="14" t="s">
        <v>20</v>
      </c>
    </row>
    <row r="763" spans="4:10" ht="25" customHeight="1" x14ac:dyDescent="0.2">
      <c r="D763" s="13" t="s">
        <v>79</v>
      </c>
      <c r="E763" s="13" t="s">
        <v>1511</v>
      </c>
      <c r="F763" s="13" t="s">
        <v>1510</v>
      </c>
      <c r="G763" s="14" t="str">
        <f t="shared" si="11"/>
        <v>14211</v>
      </c>
      <c r="H763" s="14" t="s">
        <v>33</v>
      </c>
      <c r="I763" s="14" t="s">
        <v>4648</v>
      </c>
      <c r="J763" s="14" t="s">
        <v>20</v>
      </c>
    </row>
    <row r="764" spans="4:10" ht="25" customHeight="1" x14ac:dyDescent="0.2">
      <c r="D764" s="13" t="s">
        <v>79</v>
      </c>
      <c r="E764" s="13" t="s">
        <v>1513</v>
      </c>
      <c r="F764" s="13" t="s">
        <v>1512</v>
      </c>
      <c r="G764" s="14" t="str">
        <f t="shared" si="11"/>
        <v>14212</v>
      </c>
      <c r="H764" s="14" t="s">
        <v>33</v>
      </c>
      <c r="I764" s="14" t="s">
        <v>4649</v>
      </c>
      <c r="J764" s="14" t="s">
        <v>20</v>
      </c>
    </row>
    <row r="765" spans="4:10" ht="25" customHeight="1" x14ac:dyDescent="0.2">
      <c r="D765" s="13" t="s">
        <v>79</v>
      </c>
      <c r="E765" s="13" t="s">
        <v>1515</v>
      </c>
      <c r="F765" s="13" t="s">
        <v>1514</v>
      </c>
      <c r="G765" s="14" t="str">
        <f t="shared" si="11"/>
        <v>14213</v>
      </c>
      <c r="H765" s="14" t="s">
        <v>33</v>
      </c>
      <c r="I765" s="14" t="s">
        <v>4219</v>
      </c>
      <c r="J765" s="14" t="s">
        <v>20</v>
      </c>
    </row>
    <row r="766" spans="4:10" ht="25" customHeight="1" x14ac:dyDescent="0.2">
      <c r="D766" s="13" t="s">
        <v>79</v>
      </c>
      <c r="E766" s="13" t="s">
        <v>1517</v>
      </c>
      <c r="F766" s="13" t="s">
        <v>1516</v>
      </c>
      <c r="G766" s="14" t="str">
        <f t="shared" si="11"/>
        <v>14214</v>
      </c>
      <c r="H766" s="14" t="s">
        <v>33</v>
      </c>
      <c r="I766" s="14" t="s">
        <v>4650</v>
      </c>
      <c r="J766" s="14" t="s">
        <v>20</v>
      </c>
    </row>
    <row r="767" spans="4:10" ht="25" customHeight="1" x14ac:dyDescent="0.2">
      <c r="D767" s="13" t="s">
        <v>79</v>
      </c>
      <c r="E767" s="13" t="s">
        <v>1519</v>
      </c>
      <c r="F767" s="13" t="s">
        <v>1518</v>
      </c>
      <c r="G767" s="14" t="str">
        <f t="shared" si="11"/>
        <v>14215</v>
      </c>
      <c r="H767" s="14" t="s">
        <v>33</v>
      </c>
      <c r="I767" s="14" t="s">
        <v>4651</v>
      </c>
      <c r="J767" s="14" t="s">
        <v>20</v>
      </c>
    </row>
    <row r="768" spans="4:10" ht="25" customHeight="1" x14ac:dyDescent="0.2">
      <c r="D768" s="13" t="s">
        <v>79</v>
      </c>
      <c r="E768" s="13" t="s">
        <v>1521</v>
      </c>
      <c r="F768" s="13" t="s">
        <v>1520</v>
      </c>
      <c r="G768" s="14" t="str">
        <f t="shared" si="11"/>
        <v>14216</v>
      </c>
      <c r="H768" s="14" t="s">
        <v>33</v>
      </c>
      <c r="I768" s="14" t="s">
        <v>4652</v>
      </c>
      <c r="J768" s="14" t="s">
        <v>20</v>
      </c>
    </row>
    <row r="769" spans="4:10" ht="25" customHeight="1" x14ac:dyDescent="0.2">
      <c r="D769" s="13" t="s">
        <v>79</v>
      </c>
      <c r="E769" s="13" t="s">
        <v>1523</v>
      </c>
      <c r="F769" s="13" t="s">
        <v>1522</v>
      </c>
      <c r="G769" s="14" t="str">
        <f t="shared" si="11"/>
        <v>14217</v>
      </c>
      <c r="H769" s="14" t="s">
        <v>33</v>
      </c>
      <c r="I769" s="14" t="s">
        <v>4653</v>
      </c>
      <c r="J769" s="14" t="s">
        <v>20</v>
      </c>
    </row>
    <row r="770" spans="4:10" ht="25" customHeight="1" x14ac:dyDescent="0.2">
      <c r="D770" s="13" t="s">
        <v>79</v>
      </c>
      <c r="E770" s="13" t="s">
        <v>1525</v>
      </c>
      <c r="F770" s="13" t="s">
        <v>1524</v>
      </c>
      <c r="G770" s="14" t="str">
        <f t="shared" si="11"/>
        <v>14218</v>
      </c>
      <c r="H770" s="14" t="s">
        <v>33</v>
      </c>
      <c r="I770" s="14" t="s">
        <v>4654</v>
      </c>
      <c r="J770" s="14" t="s">
        <v>20</v>
      </c>
    </row>
    <row r="771" spans="4:10" ht="25" customHeight="1" x14ac:dyDescent="0.2">
      <c r="D771" s="13" t="s">
        <v>79</v>
      </c>
      <c r="E771" s="13" t="s">
        <v>1527</v>
      </c>
      <c r="F771" s="13" t="s">
        <v>1526</v>
      </c>
      <c r="G771" s="14" t="str">
        <f t="shared" si="11"/>
        <v>14301</v>
      </c>
      <c r="H771" s="14" t="s">
        <v>33</v>
      </c>
      <c r="I771" s="14" t="s">
        <v>20</v>
      </c>
      <c r="J771" s="14" t="s">
        <v>4655</v>
      </c>
    </row>
    <row r="772" spans="4:10" ht="25" customHeight="1" x14ac:dyDescent="0.2">
      <c r="D772" s="13" t="s">
        <v>79</v>
      </c>
      <c r="E772" s="13" t="s">
        <v>1529</v>
      </c>
      <c r="F772" s="13" t="s">
        <v>1528</v>
      </c>
      <c r="G772" s="14" t="str">
        <f t="shared" si="11"/>
        <v>14321</v>
      </c>
      <c r="H772" s="14" t="s">
        <v>33</v>
      </c>
      <c r="I772" s="14" t="s">
        <v>20</v>
      </c>
      <c r="J772" s="14" t="s">
        <v>4656</v>
      </c>
    </row>
    <row r="773" spans="4:10" ht="25" customHeight="1" x14ac:dyDescent="0.2">
      <c r="D773" s="13" t="s">
        <v>79</v>
      </c>
      <c r="E773" s="13" t="s">
        <v>1531</v>
      </c>
      <c r="F773" s="13" t="s">
        <v>1530</v>
      </c>
      <c r="G773" s="14" t="str">
        <f t="shared" ref="G773:G836" si="12">LEFT(F773,5)</f>
        <v>14341</v>
      </c>
      <c r="H773" s="14" t="s">
        <v>33</v>
      </c>
      <c r="I773" s="14" t="s">
        <v>20</v>
      </c>
      <c r="J773" s="14" t="s">
        <v>4657</v>
      </c>
    </row>
    <row r="774" spans="4:10" ht="25" customHeight="1" x14ac:dyDescent="0.2">
      <c r="D774" s="13" t="s">
        <v>79</v>
      </c>
      <c r="E774" s="13" t="s">
        <v>1533</v>
      </c>
      <c r="F774" s="13" t="s">
        <v>1532</v>
      </c>
      <c r="G774" s="14" t="str">
        <f t="shared" si="12"/>
        <v>14342</v>
      </c>
      <c r="H774" s="14" t="s">
        <v>33</v>
      </c>
      <c r="I774" s="14" t="s">
        <v>20</v>
      </c>
      <c r="J774" s="14" t="s">
        <v>4658</v>
      </c>
    </row>
    <row r="775" spans="4:10" ht="25" customHeight="1" x14ac:dyDescent="0.2">
      <c r="D775" s="13" t="s">
        <v>79</v>
      </c>
      <c r="E775" s="13" t="s">
        <v>1535</v>
      </c>
      <c r="F775" s="13" t="s">
        <v>1534</v>
      </c>
      <c r="G775" s="14" t="str">
        <f t="shared" si="12"/>
        <v>14361</v>
      </c>
      <c r="H775" s="14" t="s">
        <v>33</v>
      </c>
      <c r="I775" s="14" t="s">
        <v>20</v>
      </c>
      <c r="J775" s="14" t="s">
        <v>4659</v>
      </c>
    </row>
    <row r="776" spans="4:10" ht="25" customHeight="1" x14ac:dyDescent="0.2">
      <c r="D776" s="13" t="s">
        <v>79</v>
      </c>
      <c r="E776" s="13" t="s">
        <v>1537</v>
      </c>
      <c r="F776" s="13" t="s">
        <v>1536</v>
      </c>
      <c r="G776" s="14" t="str">
        <f t="shared" si="12"/>
        <v>14362</v>
      </c>
      <c r="H776" s="14" t="s">
        <v>33</v>
      </c>
      <c r="I776" s="14" t="s">
        <v>20</v>
      </c>
      <c r="J776" s="14" t="s">
        <v>4660</v>
      </c>
    </row>
    <row r="777" spans="4:10" ht="25" customHeight="1" x14ac:dyDescent="0.2">
      <c r="D777" s="13" t="s">
        <v>79</v>
      </c>
      <c r="E777" s="13" t="s">
        <v>1539</v>
      </c>
      <c r="F777" s="13" t="s">
        <v>1538</v>
      </c>
      <c r="G777" s="14" t="str">
        <f t="shared" si="12"/>
        <v>14363</v>
      </c>
      <c r="H777" s="14" t="s">
        <v>33</v>
      </c>
      <c r="I777" s="14" t="s">
        <v>20</v>
      </c>
      <c r="J777" s="14" t="s">
        <v>4661</v>
      </c>
    </row>
    <row r="778" spans="4:10" ht="25" customHeight="1" x14ac:dyDescent="0.2">
      <c r="D778" s="13" t="s">
        <v>79</v>
      </c>
      <c r="E778" s="13" t="s">
        <v>1541</v>
      </c>
      <c r="F778" s="13" t="s">
        <v>1540</v>
      </c>
      <c r="G778" s="14" t="str">
        <f t="shared" si="12"/>
        <v>14364</v>
      </c>
      <c r="H778" s="14" t="s">
        <v>33</v>
      </c>
      <c r="I778" s="14" t="s">
        <v>20</v>
      </c>
      <c r="J778" s="14" t="s">
        <v>4662</v>
      </c>
    </row>
    <row r="779" spans="4:10" ht="25" customHeight="1" x14ac:dyDescent="0.2">
      <c r="D779" s="13" t="s">
        <v>79</v>
      </c>
      <c r="E779" s="13" t="s">
        <v>1543</v>
      </c>
      <c r="F779" s="13" t="s">
        <v>1542</v>
      </c>
      <c r="G779" s="14" t="str">
        <f t="shared" si="12"/>
        <v>14366</v>
      </c>
      <c r="H779" s="14" t="s">
        <v>33</v>
      </c>
      <c r="I779" s="14" t="s">
        <v>20</v>
      </c>
      <c r="J779" s="14" t="s">
        <v>4663</v>
      </c>
    </row>
    <row r="780" spans="4:10" ht="25" customHeight="1" x14ac:dyDescent="0.2">
      <c r="D780" s="13" t="s">
        <v>79</v>
      </c>
      <c r="E780" s="13" t="s">
        <v>1545</v>
      </c>
      <c r="F780" s="13" t="s">
        <v>1544</v>
      </c>
      <c r="G780" s="14" t="str">
        <f t="shared" si="12"/>
        <v>14382</v>
      </c>
      <c r="H780" s="14" t="s">
        <v>33</v>
      </c>
      <c r="I780" s="14" t="s">
        <v>20</v>
      </c>
      <c r="J780" s="14" t="s">
        <v>4664</v>
      </c>
    </row>
    <row r="781" spans="4:10" ht="25" customHeight="1" x14ac:dyDescent="0.2">
      <c r="D781" s="13" t="s">
        <v>79</v>
      </c>
      <c r="E781" s="13" t="s">
        <v>1547</v>
      </c>
      <c r="F781" s="13" t="s">
        <v>1546</v>
      </c>
      <c r="G781" s="14" t="str">
        <f t="shared" si="12"/>
        <v>14383</v>
      </c>
      <c r="H781" s="14" t="s">
        <v>33</v>
      </c>
      <c r="I781" s="14" t="s">
        <v>20</v>
      </c>
      <c r="J781" s="14" t="s">
        <v>4665</v>
      </c>
    </row>
    <row r="782" spans="4:10" ht="25" customHeight="1" x14ac:dyDescent="0.2">
      <c r="D782" s="13" t="s">
        <v>79</v>
      </c>
      <c r="E782" s="13" t="s">
        <v>1549</v>
      </c>
      <c r="F782" s="13" t="s">
        <v>1548</v>
      </c>
      <c r="G782" s="14" t="str">
        <f t="shared" si="12"/>
        <v>14384</v>
      </c>
      <c r="H782" s="14" t="s">
        <v>33</v>
      </c>
      <c r="I782" s="14" t="s">
        <v>20</v>
      </c>
      <c r="J782" s="14" t="s">
        <v>4666</v>
      </c>
    </row>
    <row r="783" spans="4:10" ht="25" customHeight="1" x14ac:dyDescent="0.2">
      <c r="D783" s="13" t="s">
        <v>79</v>
      </c>
      <c r="E783" s="13" t="s">
        <v>1551</v>
      </c>
      <c r="F783" s="13" t="s">
        <v>1550</v>
      </c>
      <c r="G783" s="14" t="str">
        <f t="shared" si="12"/>
        <v>14401</v>
      </c>
      <c r="H783" s="14" t="s">
        <v>33</v>
      </c>
      <c r="I783" s="14" t="s">
        <v>20</v>
      </c>
      <c r="J783" s="14" t="s">
        <v>4667</v>
      </c>
    </row>
    <row r="784" spans="4:10" ht="25" customHeight="1" x14ac:dyDescent="0.2">
      <c r="D784" s="13" t="s">
        <v>79</v>
      </c>
      <c r="E784" s="13" t="s">
        <v>1553</v>
      </c>
      <c r="F784" s="13" t="s">
        <v>1552</v>
      </c>
      <c r="G784" s="14" t="str">
        <f t="shared" si="12"/>
        <v>14402</v>
      </c>
      <c r="H784" s="14" t="s">
        <v>33</v>
      </c>
      <c r="I784" s="14" t="s">
        <v>20</v>
      </c>
      <c r="J784" s="14" t="s">
        <v>4668</v>
      </c>
    </row>
    <row r="785" spans="4:10" ht="25" customHeight="1" x14ac:dyDescent="0.2">
      <c r="D785" s="13" t="s">
        <v>80</v>
      </c>
      <c r="E785" s="14" t="s">
        <v>3825</v>
      </c>
      <c r="F785" s="13" t="s">
        <v>3610</v>
      </c>
      <c r="G785" s="14" t="str">
        <f t="shared" si="12"/>
        <v>15101</v>
      </c>
      <c r="H785" s="14" t="s">
        <v>34</v>
      </c>
      <c r="I785" s="14" t="s">
        <v>34</v>
      </c>
      <c r="J785" s="14" t="s">
        <v>4442</v>
      </c>
    </row>
    <row r="786" spans="4:10" ht="25" customHeight="1" x14ac:dyDescent="0.2">
      <c r="D786" s="13" t="s">
        <v>80</v>
      </c>
      <c r="E786" s="14" t="s">
        <v>3826</v>
      </c>
      <c r="F786" s="13" t="s">
        <v>3611</v>
      </c>
      <c r="G786" s="14" t="str">
        <f t="shared" si="12"/>
        <v>15102</v>
      </c>
      <c r="H786" s="14" t="s">
        <v>34</v>
      </c>
      <c r="I786" s="14" t="s">
        <v>34</v>
      </c>
      <c r="J786" s="14" t="s">
        <v>4669</v>
      </c>
    </row>
    <row r="787" spans="4:10" ht="25" customHeight="1" x14ac:dyDescent="0.2">
      <c r="D787" s="13" t="s">
        <v>80</v>
      </c>
      <c r="E787" s="14" t="s">
        <v>3827</v>
      </c>
      <c r="F787" s="13" t="s">
        <v>3612</v>
      </c>
      <c r="G787" s="14" t="str">
        <f t="shared" si="12"/>
        <v>15103</v>
      </c>
      <c r="H787" s="14" t="s">
        <v>34</v>
      </c>
      <c r="I787" s="14" t="s">
        <v>34</v>
      </c>
      <c r="J787" s="14" t="s">
        <v>4445</v>
      </c>
    </row>
    <row r="788" spans="4:10" ht="25" customHeight="1" x14ac:dyDescent="0.2">
      <c r="D788" s="13" t="s">
        <v>80</v>
      </c>
      <c r="E788" s="14" t="s">
        <v>3828</v>
      </c>
      <c r="F788" s="13" t="s">
        <v>3613</v>
      </c>
      <c r="G788" s="14" t="str">
        <f t="shared" si="12"/>
        <v>15104</v>
      </c>
      <c r="H788" s="14" t="s">
        <v>34</v>
      </c>
      <c r="I788" s="14" t="s">
        <v>34</v>
      </c>
      <c r="J788" s="14" t="s">
        <v>4670</v>
      </c>
    </row>
    <row r="789" spans="4:10" ht="25" customHeight="1" x14ac:dyDescent="0.2">
      <c r="D789" s="13" t="s">
        <v>80</v>
      </c>
      <c r="E789" s="14" t="s">
        <v>3829</v>
      </c>
      <c r="F789" s="13" t="s">
        <v>3614</v>
      </c>
      <c r="G789" s="14" t="str">
        <f t="shared" si="12"/>
        <v>15105</v>
      </c>
      <c r="H789" s="14" t="s">
        <v>34</v>
      </c>
      <c r="I789" s="14" t="s">
        <v>34</v>
      </c>
      <c r="J789" s="14" t="s">
        <v>4671</v>
      </c>
    </row>
    <row r="790" spans="4:10" ht="25" customHeight="1" x14ac:dyDescent="0.2">
      <c r="D790" s="13" t="s">
        <v>80</v>
      </c>
      <c r="E790" s="14" t="s">
        <v>3830</v>
      </c>
      <c r="F790" s="13" t="s">
        <v>3615</v>
      </c>
      <c r="G790" s="14" t="str">
        <f t="shared" si="12"/>
        <v>15106</v>
      </c>
      <c r="H790" s="14" t="s">
        <v>34</v>
      </c>
      <c r="I790" s="14" t="s">
        <v>34</v>
      </c>
      <c r="J790" s="14" t="s">
        <v>4448</v>
      </c>
    </row>
    <row r="791" spans="4:10" ht="25" customHeight="1" x14ac:dyDescent="0.2">
      <c r="D791" s="13" t="s">
        <v>80</v>
      </c>
      <c r="E791" s="14" t="s">
        <v>3831</v>
      </c>
      <c r="F791" s="13" t="s">
        <v>3616</v>
      </c>
      <c r="G791" s="14" t="str">
        <f t="shared" si="12"/>
        <v>15107</v>
      </c>
      <c r="H791" s="14" t="s">
        <v>34</v>
      </c>
      <c r="I791" s="14" t="s">
        <v>34</v>
      </c>
      <c r="J791" s="14" t="s">
        <v>4441</v>
      </c>
    </row>
    <row r="792" spans="4:10" ht="25" customHeight="1" x14ac:dyDescent="0.2">
      <c r="D792" s="13" t="s">
        <v>80</v>
      </c>
      <c r="E792" s="14" t="s">
        <v>3832</v>
      </c>
      <c r="F792" s="13" t="s">
        <v>3617</v>
      </c>
      <c r="G792" s="14" t="str">
        <f t="shared" si="12"/>
        <v>15108</v>
      </c>
      <c r="H792" s="14" t="s">
        <v>34</v>
      </c>
      <c r="I792" s="14" t="s">
        <v>34</v>
      </c>
      <c r="J792" s="14" t="s">
        <v>4672</v>
      </c>
    </row>
    <row r="793" spans="4:10" ht="25" customHeight="1" x14ac:dyDescent="0.2">
      <c r="D793" s="13" t="s">
        <v>80</v>
      </c>
      <c r="E793" s="13" t="s">
        <v>1555</v>
      </c>
      <c r="F793" s="13" t="s">
        <v>1554</v>
      </c>
      <c r="G793" s="14" t="str">
        <f t="shared" si="12"/>
        <v>15202</v>
      </c>
      <c r="H793" s="14" t="s">
        <v>34</v>
      </c>
      <c r="I793" s="14" t="s">
        <v>4673</v>
      </c>
      <c r="J793" s="14" t="s">
        <v>20</v>
      </c>
    </row>
    <row r="794" spans="4:10" ht="25" customHeight="1" x14ac:dyDescent="0.2">
      <c r="D794" s="13" t="s">
        <v>80</v>
      </c>
      <c r="E794" s="13" t="s">
        <v>1557</v>
      </c>
      <c r="F794" s="13" t="s">
        <v>1556</v>
      </c>
      <c r="G794" s="14" t="str">
        <f t="shared" si="12"/>
        <v>15204</v>
      </c>
      <c r="H794" s="14" t="s">
        <v>34</v>
      </c>
      <c r="I794" s="14" t="s">
        <v>4674</v>
      </c>
      <c r="J794" s="14" t="s">
        <v>20</v>
      </c>
    </row>
    <row r="795" spans="4:10" ht="25" customHeight="1" x14ac:dyDescent="0.2">
      <c r="D795" s="13" t="s">
        <v>80</v>
      </c>
      <c r="E795" s="13" t="s">
        <v>1559</v>
      </c>
      <c r="F795" s="13" t="s">
        <v>1558</v>
      </c>
      <c r="G795" s="14" t="str">
        <f t="shared" si="12"/>
        <v>15205</v>
      </c>
      <c r="H795" s="14" t="s">
        <v>34</v>
      </c>
      <c r="I795" s="14" t="s">
        <v>4675</v>
      </c>
      <c r="J795" s="14" t="s">
        <v>20</v>
      </c>
    </row>
    <row r="796" spans="4:10" ht="25" customHeight="1" x14ac:dyDescent="0.2">
      <c r="D796" s="13" t="s">
        <v>80</v>
      </c>
      <c r="E796" s="13" t="s">
        <v>1561</v>
      </c>
      <c r="F796" s="13" t="s">
        <v>1560</v>
      </c>
      <c r="G796" s="14" t="str">
        <f t="shared" si="12"/>
        <v>15206</v>
      </c>
      <c r="H796" s="14" t="s">
        <v>34</v>
      </c>
      <c r="I796" s="14" t="s">
        <v>4676</v>
      </c>
      <c r="J796" s="14" t="s">
        <v>20</v>
      </c>
    </row>
    <row r="797" spans="4:10" ht="25" customHeight="1" x14ac:dyDescent="0.2">
      <c r="D797" s="13" t="s">
        <v>80</v>
      </c>
      <c r="E797" s="13" t="s">
        <v>1563</v>
      </c>
      <c r="F797" s="13" t="s">
        <v>1562</v>
      </c>
      <c r="G797" s="14" t="str">
        <f t="shared" si="12"/>
        <v>15208</v>
      </c>
      <c r="H797" s="14" t="s">
        <v>34</v>
      </c>
      <c r="I797" s="14" t="s">
        <v>4677</v>
      </c>
      <c r="J797" s="14" t="s">
        <v>20</v>
      </c>
    </row>
    <row r="798" spans="4:10" ht="25" customHeight="1" x14ac:dyDescent="0.2">
      <c r="D798" s="13" t="s">
        <v>80</v>
      </c>
      <c r="E798" s="13" t="s">
        <v>1565</v>
      </c>
      <c r="F798" s="13" t="s">
        <v>1564</v>
      </c>
      <c r="G798" s="14" t="str">
        <f t="shared" si="12"/>
        <v>15209</v>
      </c>
      <c r="H798" s="14" t="s">
        <v>34</v>
      </c>
      <c r="I798" s="14" t="s">
        <v>4678</v>
      </c>
      <c r="J798" s="14" t="s">
        <v>20</v>
      </c>
    </row>
    <row r="799" spans="4:10" ht="25" customHeight="1" x14ac:dyDescent="0.2">
      <c r="D799" s="13" t="s">
        <v>80</v>
      </c>
      <c r="E799" s="13" t="s">
        <v>1567</v>
      </c>
      <c r="F799" s="13" t="s">
        <v>1566</v>
      </c>
      <c r="G799" s="14" t="str">
        <f t="shared" si="12"/>
        <v>15210</v>
      </c>
      <c r="H799" s="14" t="s">
        <v>34</v>
      </c>
      <c r="I799" s="14" t="s">
        <v>4679</v>
      </c>
      <c r="J799" s="14" t="s">
        <v>20</v>
      </c>
    </row>
    <row r="800" spans="4:10" ht="25" customHeight="1" x14ac:dyDescent="0.2">
      <c r="D800" s="13" t="s">
        <v>80</v>
      </c>
      <c r="E800" s="13" t="s">
        <v>1569</v>
      </c>
      <c r="F800" s="13" t="s">
        <v>1568</v>
      </c>
      <c r="G800" s="14" t="str">
        <f t="shared" si="12"/>
        <v>15211</v>
      </c>
      <c r="H800" s="14" t="s">
        <v>34</v>
      </c>
      <c r="I800" s="14" t="s">
        <v>4680</v>
      </c>
      <c r="J800" s="14" t="s">
        <v>20</v>
      </c>
    </row>
    <row r="801" spans="4:10" ht="25" customHeight="1" x14ac:dyDescent="0.2">
      <c r="D801" s="13" t="s">
        <v>80</v>
      </c>
      <c r="E801" s="13" t="s">
        <v>1571</v>
      </c>
      <c r="F801" s="13" t="s">
        <v>1570</v>
      </c>
      <c r="G801" s="14" t="str">
        <f t="shared" si="12"/>
        <v>15212</v>
      </c>
      <c r="H801" s="14" t="s">
        <v>34</v>
      </c>
      <c r="I801" s="14" t="s">
        <v>4681</v>
      </c>
      <c r="J801" s="14" t="s">
        <v>20</v>
      </c>
    </row>
    <row r="802" spans="4:10" ht="25" customHeight="1" x14ac:dyDescent="0.2">
      <c r="D802" s="13" t="s">
        <v>80</v>
      </c>
      <c r="E802" s="13" t="s">
        <v>1573</v>
      </c>
      <c r="F802" s="13" t="s">
        <v>1572</v>
      </c>
      <c r="G802" s="14" t="str">
        <f t="shared" si="12"/>
        <v>15213</v>
      </c>
      <c r="H802" s="14" t="s">
        <v>34</v>
      </c>
      <c r="I802" s="14" t="s">
        <v>4682</v>
      </c>
      <c r="J802" s="14" t="s">
        <v>20</v>
      </c>
    </row>
    <row r="803" spans="4:10" ht="25" customHeight="1" x14ac:dyDescent="0.2">
      <c r="D803" s="13" t="s">
        <v>80</v>
      </c>
      <c r="E803" s="13" t="s">
        <v>1575</v>
      </c>
      <c r="F803" s="13" t="s">
        <v>1574</v>
      </c>
      <c r="G803" s="14" t="str">
        <f t="shared" si="12"/>
        <v>15216</v>
      </c>
      <c r="H803" s="14" t="s">
        <v>34</v>
      </c>
      <c r="I803" s="14" t="s">
        <v>4683</v>
      </c>
      <c r="J803" s="14" t="s">
        <v>20</v>
      </c>
    </row>
    <row r="804" spans="4:10" ht="25" customHeight="1" x14ac:dyDescent="0.2">
      <c r="D804" s="13" t="s">
        <v>80</v>
      </c>
      <c r="E804" s="13" t="s">
        <v>1577</v>
      </c>
      <c r="F804" s="13" t="s">
        <v>1576</v>
      </c>
      <c r="G804" s="14" t="str">
        <f t="shared" si="12"/>
        <v>15217</v>
      </c>
      <c r="H804" s="14" t="s">
        <v>34</v>
      </c>
      <c r="I804" s="14" t="s">
        <v>4684</v>
      </c>
      <c r="J804" s="14" t="s">
        <v>20</v>
      </c>
    </row>
    <row r="805" spans="4:10" ht="25" customHeight="1" x14ac:dyDescent="0.2">
      <c r="D805" s="13" t="s">
        <v>80</v>
      </c>
      <c r="E805" s="13" t="s">
        <v>1579</v>
      </c>
      <c r="F805" s="13" t="s">
        <v>1578</v>
      </c>
      <c r="G805" s="14" t="str">
        <f t="shared" si="12"/>
        <v>15218</v>
      </c>
      <c r="H805" s="14" t="s">
        <v>34</v>
      </c>
      <c r="I805" s="14" t="s">
        <v>4685</v>
      </c>
      <c r="J805" s="14" t="s">
        <v>20</v>
      </c>
    </row>
    <row r="806" spans="4:10" ht="25" customHeight="1" x14ac:dyDescent="0.2">
      <c r="D806" s="13" t="s">
        <v>80</v>
      </c>
      <c r="E806" s="13" t="s">
        <v>1581</v>
      </c>
      <c r="F806" s="13" t="s">
        <v>1580</v>
      </c>
      <c r="G806" s="14" t="str">
        <f t="shared" si="12"/>
        <v>15222</v>
      </c>
      <c r="H806" s="14" t="s">
        <v>34</v>
      </c>
      <c r="I806" s="14" t="s">
        <v>4686</v>
      </c>
      <c r="J806" s="14" t="s">
        <v>20</v>
      </c>
    </row>
    <row r="807" spans="4:10" ht="25" customHeight="1" x14ac:dyDescent="0.2">
      <c r="D807" s="13" t="s">
        <v>80</v>
      </c>
      <c r="E807" s="13" t="s">
        <v>1583</v>
      </c>
      <c r="F807" s="13" t="s">
        <v>1582</v>
      </c>
      <c r="G807" s="14" t="str">
        <f t="shared" si="12"/>
        <v>15223</v>
      </c>
      <c r="H807" s="14" t="s">
        <v>34</v>
      </c>
      <c r="I807" s="14" t="s">
        <v>4687</v>
      </c>
      <c r="J807" s="14" t="s">
        <v>20</v>
      </c>
    </row>
    <row r="808" spans="4:10" ht="25" customHeight="1" x14ac:dyDescent="0.2">
      <c r="D808" s="13" t="s">
        <v>80</v>
      </c>
      <c r="E808" s="13" t="s">
        <v>1585</v>
      </c>
      <c r="F808" s="13" t="s">
        <v>1584</v>
      </c>
      <c r="G808" s="14" t="str">
        <f t="shared" si="12"/>
        <v>15224</v>
      </c>
      <c r="H808" s="14" t="s">
        <v>34</v>
      </c>
      <c r="I808" s="14" t="s">
        <v>4688</v>
      </c>
      <c r="J808" s="14" t="s">
        <v>20</v>
      </c>
    </row>
    <row r="809" spans="4:10" ht="25" customHeight="1" x14ac:dyDescent="0.2">
      <c r="D809" s="13" t="s">
        <v>80</v>
      </c>
      <c r="E809" s="13" t="s">
        <v>1587</v>
      </c>
      <c r="F809" s="13" t="s">
        <v>1586</v>
      </c>
      <c r="G809" s="14" t="str">
        <f t="shared" si="12"/>
        <v>15225</v>
      </c>
      <c r="H809" s="14" t="s">
        <v>34</v>
      </c>
      <c r="I809" s="14" t="s">
        <v>4689</v>
      </c>
      <c r="J809" s="14" t="s">
        <v>20</v>
      </c>
    </row>
    <row r="810" spans="4:10" ht="25" customHeight="1" x14ac:dyDescent="0.2">
      <c r="D810" s="13" t="s">
        <v>80</v>
      </c>
      <c r="E810" s="13" t="s">
        <v>1589</v>
      </c>
      <c r="F810" s="13" t="s">
        <v>1588</v>
      </c>
      <c r="G810" s="14" t="str">
        <f t="shared" si="12"/>
        <v>15226</v>
      </c>
      <c r="H810" s="14" t="s">
        <v>34</v>
      </c>
      <c r="I810" s="14" t="s">
        <v>4690</v>
      </c>
      <c r="J810" s="14" t="s">
        <v>20</v>
      </c>
    </row>
    <row r="811" spans="4:10" ht="25" customHeight="1" x14ac:dyDescent="0.2">
      <c r="D811" s="13" t="s">
        <v>80</v>
      </c>
      <c r="E811" s="13" t="s">
        <v>1591</v>
      </c>
      <c r="F811" s="13" t="s">
        <v>1590</v>
      </c>
      <c r="G811" s="14" t="str">
        <f t="shared" si="12"/>
        <v>15227</v>
      </c>
      <c r="H811" s="14" t="s">
        <v>34</v>
      </c>
      <c r="I811" s="14" t="s">
        <v>4691</v>
      </c>
      <c r="J811" s="14" t="s">
        <v>20</v>
      </c>
    </row>
    <row r="812" spans="4:10" ht="25" customHeight="1" x14ac:dyDescent="0.2">
      <c r="D812" s="13" t="s">
        <v>80</v>
      </c>
      <c r="E812" s="13" t="s">
        <v>1593</v>
      </c>
      <c r="F812" s="13" t="s">
        <v>1592</v>
      </c>
      <c r="G812" s="14" t="str">
        <f t="shared" si="12"/>
        <v>15307</v>
      </c>
      <c r="H812" s="14" t="s">
        <v>34</v>
      </c>
      <c r="I812" s="14" t="s">
        <v>20</v>
      </c>
      <c r="J812" s="14" t="s">
        <v>4692</v>
      </c>
    </row>
    <row r="813" spans="4:10" ht="25" customHeight="1" x14ac:dyDescent="0.2">
      <c r="D813" s="13" t="s">
        <v>80</v>
      </c>
      <c r="E813" s="13" t="s">
        <v>1595</v>
      </c>
      <c r="F813" s="13" t="s">
        <v>1594</v>
      </c>
      <c r="G813" s="14" t="str">
        <f t="shared" si="12"/>
        <v>15342</v>
      </c>
      <c r="H813" s="14" t="s">
        <v>34</v>
      </c>
      <c r="I813" s="14" t="s">
        <v>20</v>
      </c>
      <c r="J813" s="14" t="s">
        <v>4693</v>
      </c>
    </row>
    <row r="814" spans="4:10" ht="25" customHeight="1" x14ac:dyDescent="0.2">
      <c r="D814" s="13" t="s">
        <v>80</v>
      </c>
      <c r="E814" s="13" t="s">
        <v>1597</v>
      </c>
      <c r="F814" s="13" t="s">
        <v>1596</v>
      </c>
      <c r="G814" s="14" t="str">
        <f t="shared" si="12"/>
        <v>15361</v>
      </c>
      <c r="H814" s="14" t="s">
        <v>34</v>
      </c>
      <c r="I814" s="14" t="s">
        <v>20</v>
      </c>
      <c r="J814" s="14" t="s">
        <v>4694</v>
      </c>
    </row>
    <row r="815" spans="4:10" ht="25" customHeight="1" x14ac:dyDescent="0.2">
      <c r="D815" s="13" t="s">
        <v>80</v>
      </c>
      <c r="E815" s="13" t="s">
        <v>1599</v>
      </c>
      <c r="F815" s="13" t="s">
        <v>1598</v>
      </c>
      <c r="G815" s="14" t="str">
        <f t="shared" si="12"/>
        <v>15385</v>
      </c>
      <c r="H815" s="14" t="s">
        <v>34</v>
      </c>
      <c r="I815" s="14" t="s">
        <v>20</v>
      </c>
      <c r="J815" s="14" t="s">
        <v>4695</v>
      </c>
    </row>
    <row r="816" spans="4:10" ht="25" customHeight="1" x14ac:dyDescent="0.2">
      <c r="D816" s="13" t="s">
        <v>80</v>
      </c>
      <c r="E816" s="13" t="s">
        <v>1601</v>
      </c>
      <c r="F816" s="13" t="s">
        <v>1600</v>
      </c>
      <c r="G816" s="14" t="str">
        <f t="shared" si="12"/>
        <v>15405</v>
      </c>
      <c r="H816" s="14" t="s">
        <v>34</v>
      </c>
      <c r="I816" s="14" t="s">
        <v>20</v>
      </c>
      <c r="J816" s="14" t="s">
        <v>4696</v>
      </c>
    </row>
    <row r="817" spans="4:10" ht="25" customHeight="1" x14ac:dyDescent="0.2">
      <c r="D817" s="13" t="s">
        <v>80</v>
      </c>
      <c r="E817" s="13" t="s">
        <v>1603</v>
      </c>
      <c r="F817" s="13" t="s">
        <v>1602</v>
      </c>
      <c r="G817" s="14" t="str">
        <f t="shared" si="12"/>
        <v>15461</v>
      </c>
      <c r="H817" s="14" t="s">
        <v>34</v>
      </c>
      <c r="I817" s="14" t="s">
        <v>20</v>
      </c>
      <c r="J817" s="14" t="s">
        <v>4232</v>
      </c>
    </row>
    <row r="818" spans="4:10" ht="25" customHeight="1" x14ac:dyDescent="0.2">
      <c r="D818" s="13" t="s">
        <v>80</v>
      </c>
      <c r="E818" s="13" t="s">
        <v>1605</v>
      </c>
      <c r="F818" s="13" t="s">
        <v>1604</v>
      </c>
      <c r="G818" s="14" t="str">
        <f t="shared" si="12"/>
        <v>15482</v>
      </c>
      <c r="H818" s="14" t="s">
        <v>34</v>
      </c>
      <c r="I818" s="14" t="s">
        <v>20</v>
      </c>
      <c r="J818" s="14" t="s">
        <v>4697</v>
      </c>
    </row>
    <row r="819" spans="4:10" ht="25" customHeight="1" x14ac:dyDescent="0.2">
      <c r="D819" s="13" t="s">
        <v>80</v>
      </c>
      <c r="E819" s="13" t="s">
        <v>1607</v>
      </c>
      <c r="F819" s="13" t="s">
        <v>1606</v>
      </c>
      <c r="G819" s="14" t="str">
        <f t="shared" si="12"/>
        <v>15504</v>
      </c>
      <c r="H819" s="14" t="s">
        <v>34</v>
      </c>
      <c r="I819" s="14" t="s">
        <v>20</v>
      </c>
      <c r="J819" s="14" t="s">
        <v>4698</v>
      </c>
    </row>
    <row r="820" spans="4:10" ht="25" customHeight="1" x14ac:dyDescent="0.2">
      <c r="D820" s="13" t="s">
        <v>80</v>
      </c>
      <c r="E820" s="13" t="s">
        <v>1609</v>
      </c>
      <c r="F820" s="13" t="s">
        <v>1608</v>
      </c>
      <c r="G820" s="14" t="str">
        <f t="shared" si="12"/>
        <v>15581</v>
      </c>
      <c r="H820" s="14" t="s">
        <v>34</v>
      </c>
      <c r="I820" s="14" t="s">
        <v>20</v>
      </c>
      <c r="J820" s="14" t="s">
        <v>4699</v>
      </c>
    </row>
    <row r="821" spans="4:10" ht="25" customHeight="1" x14ac:dyDescent="0.2">
      <c r="D821" s="13" t="s">
        <v>80</v>
      </c>
      <c r="E821" s="13" t="s">
        <v>1611</v>
      </c>
      <c r="F821" s="13" t="s">
        <v>1610</v>
      </c>
      <c r="G821" s="14" t="str">
        <f t="shared" si="12"/>
        <v>15586</v>
      </c>
      <c r="H821" s="14" t="s">
        <v>34</v>
      </c>
      <c r="I821" s="14" t="s">
        <v>20</v>
      </c>
      <c r="J821" s="14" t="s">
        <v>4700</v>
      </c>
    </row>
    <row r="822" spans="4:10" ht="25" customHeight="1" x14ac:dyDescent="0.2">
      <c r="D822" s="13" t="s">
        <v>81</v>
      </c>
      <c r="E822" s="13" t="s">
        <v>1613</v>
      </c>
      <c r="F822" s="13" t="s">
        <v>1612</v>
      </c>
      <c r="G822" s="14" t="str">
        <f t="shared" si="12"/>
        <v>16201</v>
      </c>
      <c r="H822" s="14" t="s">
        <v>35</v>
      </c>
      <c r="I822" s="14" t="s">
        <v>35</v>
      </c>
      <c r="J822" s="14" t="s">
        <v>20</v>
      </c>
    </row>
    <row r="823" spans="4:10" ht="25" customHeight="1" x14ac:dyDescent="0.2">
      <c r="D823" s="13" t="s">
        <v>81</v>
      </c>
      <c r="E823" s="13" t="s">
        <v>1615</v>
      </c>
      <c r="F823" s="13" t="s">
        <v>1614</v>
      </c>
      <c r="G823" s="14" t="str">
        <f t="shared" si="12"/>
        <v>16202</v>
      </c>
      <c r="H823" s="14" t="s">
        <v>35</v>
      </c>
      <c r="I823" s="14" t="s">
        <v>4701</v>
      </c>
      <c r="J823" s="14" t="s">
        <v>20</v>
      </c>
    </row>
    <row r="824" spans="4:10" ht="25" customHeight="1" x14ac:dyDescent="0.2">
      <c r="D824" s="13" t="s">
        <v>81</v>
      </c>
      <c r="E824" s="13" t="s">
        <v>1617</v>
      </c>
      <c r="F824" s="13" t="s">
        <v>1616</v>
      </c>
      <c r="G824" s="14" t="str">
        <f t="shared" si="12"/>
        <v>16204</v>
      </c>
      <c r="H824" s="14" t="s">
        <v>35</v>
      </c>
      <c r="I824" s="14" t="s">
        <v>4702</v>
      </c>
      <c r="J824" s="14" t="s">
        <v>20</v>
      </c>
    </row>
    <row r="825" spans="4:10" ht="25" customHeight="1" x14ac:dyDescent="0.2">
      <c r="D825" s="13" t="s">
        <v>81</v>
      </c>
      <c r="E825" s="13" t="s">
        <v>1619</v>
      </c>
      <c r="F825" s="13" t="s">
        <v>1618</v>
      </c>
      <c r="G825" s="14" t="str">
        <f t="shared" si="12"/>
        <v>16205</v>
      </c>
      <c r="H825" s="14" t="s">
        <v>35</v>
      </c>
      <c r="I825" s="14" t="s">
        <v>4703</v>
      </c>
      <c r="J825" s="14" t="s">
        <v>20</v>
      </c>
    </row>
    <row r="826" spans="4:10" ht="25" customHeight="1" x14ac:dyDescent="0.2">
      <c r="D826" s="13" t="s">
        <v>81</v>
      </c>
      <c r="E826" s="13" t="s">
        <v>1621</v>
      </c>
      <c r="F826" s="13" t="s">
        <v>1620</v>
      </c>
      <c r="G826" s="14" t="str">
        <f t="shared" si="12"/>
        <v>16206</v>
      </c>
      <c r="H826" s="14" t="s">
        <v>35</v>
      </c>
      <c r="I826" s="14" t="s">
        <v>4493</v>
      </c>
      <c r="J826" s="14" t="s">
        <v>20</v>
      </c>
    </row>
    <row r="827" spans="4:10" ht="25" customHeight="1" x14ac:dyDescent="0.2">
      <c r="D827" s="13" t="s">
        <v>81</v>
      </c>
      <c r="E827" s="13" t="s">
        <v>1623</v>
      </c>
      <c r="F827" s="13" t="s">
        <v>1622</v>
      </c>
      <c r="G827" s="14" t="str">
        <f t="shared" si="12"/>
        <v>16207</v>
      </c>
      <c r="H827" s="14" t="s">
        <v>35</v>
      </c>
      <c r="I827" s="14" t="s">
        <v>4704</v>
      </c>
      <c r="J827" s="14" t="s">
        <v>20</v>
      </c>
    </row>
    <row r="828" spans="4:10" ht="25" customHeight="1" x14ac:dyDescent="0.2">
      <c r="D828" s="13" t="s">
        <v>81</v>
      </c>
      <c r="E828" s="13" t="s">
        <v>1625</v>
      </c>
      <c r="F828" s="13" t="s">
        <v>1624</v>
      </c>
      <c r="G828" s="14" t="str">
        <f t="shared" si="12"/>
        <v>16208</v>
      </c>
      <c r="H828" s="14" t="s">
        <v>35</v>
      </c>
      <c r="I828" s="14" t="s">
        <v>4705</v>
      </c>
      <c r="J828" s="14" t="s">
        <v>20</v>
      </c>
    </row>
    <row r="829" spans="4:10" ht="25" customHeight="1" x14ac:dyDescent="0.2">
      <c r="D829" s="13" t="s">
        <v>81</v>
      </c>
      <c r="E829" s="13" t="s">
        <v>1627</v>
      </c>
      <c r="F829" s="13" t="s">
        <v>1626</v>
      </c>
      <c r="G829" s="14" t="str">
        <f t="shared" si="12"/>
        <v>16209</v>
      </c>
      <c r="H829" s="14" t="s">
        <v>35</v>
      </c>
      <c r="I829" s="14" t="s">
        <v>4706</v>
      </c>
      <c r="J829" s="14" t="s">
        <v>20</v>
      </c>
    </row>
    <row r="830" spans="4:10" ht="25" customHeight="1" x14ac:dyDescent="0.2">
      <c r="D830" s="13" t="s">
        <v>81</v>
      </c>
      <c r="E830" s="13" t="s">
        <v>1629</v>
      </c>
      <c r="F830" s="13" t="s">
        <v>1628</v>
      </c>
      <c r="G830" s="14" t="str">
        <f t="shared" si="12"/>
        <v>16210</v>
      </c>
      <c r="H830" s="14" t="s">
        <v>35</v>
      </c>
      <c r="I830" s="14" t="s">
        <v>4707</v>
      </c>
      <c r="J830" s="14" t="s">
        <v>20</v>
      </c>
    </row>
    <row r="831" spans="4:10" ht="25" customHeight="1" x14ac:dyDescent="0.2">
      <c r="D831" s="13" t="s">
        <v>81</v>
      </c>
      <c r="E831" s="13" t="s">
        <v>1631</v>
      </c>
      <c r="F831" s="13" t="s">
        <v>1630</v>
      </c>
      <c r="G831" s="14" t="str">
        <f t="shared" si="12"/>
        <v>16211</v>
      </c>
      <c r="H831" s="14" t="s">
        <v>35</v>
      </c>
      <c r="I831" s="14" t="s">
        <v>4708</v>
      </c>
      <c r="J831" s="14" t="s">
        <v>20</v>
      </c>
    </row>
    <row r="832" spans="4:10" ht="25" customHeight="1" x14ac:dyDescent="0.2">
      <c r="D832" s="13" t="s">
        <v>81</v>
      </c>
      <c r="E832" s="13" t="s">
        <v>1633</v>
      </c>
      <c r="F832" s="13" t="s">
        <v>1632</v>
      </c>
      <c r="G832" s="14" t="str">
        <f t="shared" si="12"/>
        <v>16321</v>
      </c>
      <c r="H832" s="14" t="s">
        <v>35</v>
      </c>
      <c r="I832" s="14" t="s">
        <v>20</v>
      </c>
      <c r="J832" s="14" t="s">
        <v>4709</v>
      </c>
    </row>
    <row r="833" spans="4:10" ht="25" customHeight="1" x14ac:dyDescent="0.2">
      <c r="D833" s="13" t="s">
        <v>81</v>
      </c>
      <c r="E833" s="13" t="s">
        <v>1635</v>
      </c>
      <c r="F833" s="13" t="s">
        <v>1634</v>
      </c>
      <c r="G833" s="14" t="str">
        <f t="shared" si="12"/>
        <v>16322</v>
      </c>
      <c r="H833" s="14" t="s">
        <v>35</v>
      </c>
      <c r="I833" s="14" t="s">
        <v>20</v>
      </c>
      <c r="J833" s="14" t="s">
        <v>4710</v>
      </c>
    </row>
    <row r="834" spans="4:10" ht="25" customHeight="1" x14ac:dyDescent="0.2">
      <c r="D834" s="13" t="s">
        <v>81</v>
      </c>
      <c r="E834" s="13" t="s">
        <v>1637</v>
      </c>
      <c r="F834" s="13" t="s">
        <v>1636</v>
      </c>
      <c r="G834" s="14" t="str">
        <f t="shared" si="12"/>
        <v>16323</v>
      </c>
      <c r="H834" s="14" t="s">
        <v>35</v>
      </c>
      <c r="I834" s="14" t="s">
        <v>20</v>
      </c>
      <c r="J834" s="14" t="s">
        <v>4711</v>
      </c>
    </row>
    <row r="835" spans="4:10" ht="25" customHeight="1" x14ac:dyDescent="0.2">
      <c r="D835" s="13" t="s">
        <v>81</v>
      </c>
      <c r="E835" s="13" t="s">
        <v>1639</v>
      </c>
      <c r="F835" s="13" t="s">
        <v>1638</v>
      </c>
      <c r="G835" s="14" t="str">
        <f t="shared" si="12"/>
        <v>16342</v>
      </c>
      <c r="H835" s="14" t="s">
        <v>35</v>
      </c>
      <c r="I835" s="14" t="s">
        <v>20</v>
      </c>
      <c r="J835" s="14" t="s">
        <v>4712</v>
      </c>
    </row>
    <row r="836" spans="4:10" ht="25" customHeight="1" x14ac:dyDescent="0.2">
      <c r="D836" s="13" t="s">
        <v>81</v>
      </c>
      <c r="E836" s="13" t="s">
        <v>782</v>
      </c>
      <c r="F836" s="13" t="s">
        <v>1640</v>
      </c>
      <c r="G836" s="14" t="str">
        <f t="shared" si="12"/>
        <v>16343</v>
      </c>
      <c r="H836" s="14" t="s">
        <v>35</v>
      </c>
      <c r="I836" s="14" t="s">
        <v>20</v>
      </c>
      <c r="J836" s="14" t="s">
        <v>4268</v>
      </c>
    </row>
    <row r="837" spans="4:10" ht="25" customHeight="1" x14ac:dyDescent="0.2">
      <c r="D837" s="13" t="s">
        <v>82</v>
      </c>
      <c r="E837" s="13" t="s">
        <v>1642</v>
      </c>
      <c r="F837" s="13" t="s">
        <v>1641</v>
      </c>
      <c r="G837" s="14" t="str">
        <f t="shared" ref="G837:G900" si="13">LEFT(F837,5)</f>
        <v>17201</v>
      </c>
      <c r="H837" s="14" t="s">
        <v>36</v>
      </c>
      <c r="I837" s="14" t="s">
        <v>4628</v>
      </c>
      <c r="J837" s="14" t="s">
        <v>20</v>
      </c>
    </row>
    <row r="838" spans="4:10" ht="25" customHeight="1" x14ac:dyDescent="0.2">
      <c r="D838" s="13" t="s">
        <v>82</v>
      </c>
      <c r="E838" s="13" t="s">
        <v>1644</v>
      </c>
      <c r="F838" s="13" t="s">
        <v>1643</v>
      </c>
      <c r="G838" s="14" t="str">
        <f t="shared" si="13"/>
        <v>17202</v>
      </c>
      <c r="H838" s="14" t="s">
        <v>36</v>
      </c>
      <c r="I838" s="14" t="s">
        <v>4713</v>
      </c>
      <c r="J838" s="14" t="s">
        <v>20</v>
      </c>
    </row>
    <row r="839" spans="4:10" ht="25" customHeight="1" x14ac:dyDescent="0.2">
      <c r="D839" s="13" t="s">
        <v>82</v>
      </c>
      <c r="E839" s="13" t="s">
        <v>1646</v>
      </c>
      <c r="F839" s="13" t="s">
        <v>1645</v>
      </c>
      <c r="G839" s="14" t="str">
        <f t="shared" si="13"/>
        <v>17203</v>
      </c>
      <c r="H839" s="14" t="s">
        <v>36</v>
      </c>
      <c r="I839" s="14" t="s">
        <v>4714</v>
      </c>
      <c r="J839" s="14" t="s">
        <v>20</v>
      </c>
    </row>
    <row r="840" spans="4:10" ht="25" customHeight="1" x14ac:dyDescent="0.2">
      <c r="D840" s="13" t="s">
        <v>82</v>
      </c>
      <c r="E840" s="13" t="s">
        <v>1648</v>
      </c>
      <c r="F840" s="13" t="s">
        <v>1647</v>
      </c>
      <c r="G840" s="14" t="str">
        <f t="shared" si="13"/>
        <v>17204</v>
      </c>
      <c r="H840" s="14" t="s">
        <v>36</v>
      </c>
      <c r="I840" s="14" t="s">
        <v>4715</v>
      </c>
      <c r="J840" s="14" t="s">
        <v>20</v>
      </c>
    </row>
    <row r="841" spans="4:10" ht="25" customHeight="1" x14ac:dyDescent="0.2">
      <c r="D841" s="13" t="s">
        <v>82</v>
      </c>
      <c r="E841" s="13" t="s">
        <v>1650</v>
      </c>
      <c r="F841" s="13" t="s">
        <v>1649</v>
      </c>
      <c r="G841" s="14" t="str">
        <f t="shared" si="13"/>
        <v>17205</v>
      </c>
      <c r="H841" s="14" t="s">
        <v>36</v>
      </c>
      <c r="I841" s="14" t="s">
        <v>4716</v>
      </c>
      <c r="J841" s="14" t="s">
        <v>20</v>
      </c>
    </row>
    <row r="842" spans="4:10" ht="25" customHeight="1" x14ac:dyDescent="0.2">
      <c r="D842" s="13" t="s">
        <v>82</v>
      </c>
      <c r="E842" s="13" t="s">
        <v>1652</v>
      </c>
      <c r="F842" s="13" t="s">
        <v>1651</v>
      </c>
      <c r="G842" s="14" t="str">
        <f t="shared" si="13"/>
        <v>17206</v>
      </c>
      <c r="H842" s="14" t="s">
        <v>36</v>
      </c>
      <c r="I842" s="14" t="s">
        <v>4717</v>
      </c>
      <c r="J842" s="14" t="s">
        <v>20</v>
      </c>
    </row>
    <row r="843" spans="4:10" ht="25" customHeight="1" x14ac:dyDescent="0.2">
      <c r="D843" s="13" t="s">
        <v>82</v>
      </c>
      <c r="E843" s="13" t="s">
        <v>1654</v>
      </c>
      <c r="F843" s="13" t="s">
        <v>1653</v>
      </c>
      <c r="G843" s="14" t="str">
        <f t="shared" si="13"/>
        <v>17207</v>
      </c>
      <c r="H843" s="14" t="s">
        <v>36</v>
      </c>
      <c r="I843" s="14" t="s">
        <v>4718</v>
      </c>
      <c r="J843" s="14" t="s">
        <v>20</v>
      </c>
    </row>
    <row r="844" spans="4:10" ht="25" customHeight="1" x14ac:dyDescent="0.2">
      <c r="D844" s="13" t="s">
        <v>82</v>
      </c>
      <c r="E844" s="13" t="s">
        <v>1656</v>
      </c>
      <c r="F844" s="13" t="s">
        <v>1655</v>
      </c>
      <c r="G844" s="14" t="str">
        <f t="shared" si="13"/>
        <v>17209</v>
      </c>
      <c r="H844" s="14" t="s">
        <v>36</v>
      </c>
      <c r="I844" s="14" t="s">
        <v>4719</v>
      </c>
      <c r="J844" s="14" t="s">
        <v>20</v>
      </c>
    </row>
    <row r="845" spans="4:10" ht="25" customHeight="1" x14ac:dyDescent="0.2">
      <c r="D845" s="13" t="s">
        <v>82</v>
      </c>
      <c r="E845" s="13" t="s">
        <v>1658</v>
      </c>
      <c r="F845" s="13" t="s">
        <v>1657</v>
      </c>
      <c r="G845" s="14" t="str">
        <f t="shared" si="13"/>
        <v>17210</v>
      </c>
      <c r="H845" s="14" t="s">
        <v>36</v>
      </c>
      <c r="I845" s="14" t="s">
        <v>4720</v>
      </c>
      <c r="J845" s="14" t="s">
        <v>20</v>
      </c>
    </row>
    <row r="846" spans="4:10" ht="25" customHeight="1" x14ac:dyDescent="0.2">
      <c r="D846" s="13" t="s">
        <v>82</v>
      </c>
      <c r="E846" s="13" t="s">
        <v>1660</v>
      </c>
      <c r="F846" s="13" t="s">
        <v>1659</v>
      </c>
      <c r="G846" s="14" t="str">
        <f t="shared" si="13"/>
        <v>17211</v>
      </c>
      <c r="H846" s="14" t="s">
        <v>36</v>
      </c>
      <c r="I846" s="14" t="s">
        <v>4721</v>
      </c>
      <c r="J846" s="14" t="s">
        <v>20</v>
      </c>
    </row>
    <row r="847" spans="4:10" ht="25" customHeight="1" x14ac:dyDescent="0.2">
      <c r="D847" s="13" t="s">
        <v>82</v>
      </c>
      <c r="E847" s="13" t="s">
        <v>1662</v>
      </c>
      <c r="F847" s="13" t="s">
        <v>1661</v>
      </c>
      <c r="G847" s="14" t="str">
        <f t="shared" si="13"/>
        <v>17212</v>
      </c>
      <c r="H847" s="14" t="s">
        <v>36</v>
      </c>
      <c r="I847" s="14" t="s">
        <v>4722</v>
      </c>
      <c r="J847" s="14" t="s">
        <v>20</v>
      </c>
    </row>
    <row r="848" spans="4:10" ht="25" customHeight="1" x14ac:dyDescent="0.2">
      <c r="D848" s="13" t="s">
        <v>82</v>
      </c>
      <c r="E848" s="13" t="s">
        <v>1664</v>
      </c>
      <c r="F848" s="13" t="s">
        <v>1663</v>
      </c>
      <c r="G848" s="14" t="str">
        <f t="shared" si="13"/>
        <v>17324</v>
      </c>
      <c r="H848" s="14" t="s">
        <v>36</v>
      </c>
      <c r="I848" s="14" t="s">
        <v>20</v>
      </c>
      <c r="J848" s="14" t="s">
        <v>4723</v>
      </c>
    </row>
    <row r="849" spans="4:10" ht="25" customHeight="1" x14ac:dyDescent="0.2">
      <c r="D849" s="13" t="s">
        <v>82</v>
      </c>
      <c r="E849" s="13" t="s">
        <v>1666</v>
      </c>
      <c r="F849" s="13" t="s">
        <v>1665</v>
      </c>
      <c r="G849" s="14" t="str">
        <f t="shared" si="13"/>
        <v>17361</v>
      </c>
      <c r="H849" s="14" t="s">
        <v>36</v>
      </c>
      <c r="I849" s="14" t="s">
        <v>20</v>
      </c>
      <c r="J849" s="14" t="s">
        <v>4724</v>
      </c>
    </row>
    <row r="850" spans="4:10" ht="25" customHeight="1" x14ac:dyDescent="0.2">
      <c r="D850" s="13" t="s">
        <v>82</v>
      </c>
      <c r="E850" s="13" t="s">
        <v>1668</v>
      </c>
      <c r="F850" s="13" t="s">
        <v>1667</v>
      </c>
      <c r="G850" s="14" t="str">
        <f t="shared" si="13"/>
        <v>17365</v>
      </c>
      <c r="H850" s="14" t="s">
        <v>36</v>
      </c>
      <c r="I850" s="14" t="s">
        <v>20</v>
      </c>
      <c r="J850" s="14" t="s">
        <v>4725</v>
      </c>
    </row>
    <row r="851" spans="4:10" ht="25" customHeight="1" x14ac:dyDescent="0.2">
      <c r="D851" s="13" t="s">
        <v>82</v>
      </c>
      <c r="E851" s="13" t="s">
        <v>1670</v>
      </c>
      <c r="F851" s="13" t="s">
        <v>1669</v>
      </c>
      <c r="G851" s="14" t="str">
        <f t="shared" si="13"/>
        <v>17384</v>
      </c>
      <c r="H851" s="14" t="s">
        <v>36</v>
      </c>
      <c r="I851" s="14" t="s">
        <v>20</v>
      </c>
      <c r="J851" s="14" t="s">
        <v>4726</v>
      </c>
    </row>
    <row r="852" spans="4:10" ht="25" customHeight="1" x14ac:dyDescent="0.2">
      <c r="D852" s="13" t="s">
        <v>82</v>
      </c>
      <c r="E852" s="13" t="s">
        <v>1672</v>
      </c>
      <c r="F852" s="13" t="s">
        <v>1671</v>
      </c>
      <c r="G852" s="14" t="str">
        <f t="shared" si="13"/>
        <v>17386</v>
      </c>
      <c r="H852" s="14" t="s">
        <v>36</v>
      </c>
      <c r="I852" s="14" t="s">
        <v>20</v>
      </c>
      <c r="J852" s="14" t="s">
        <v>4727</v>
      </c>
    </row>
    <row r="853" spans="4:10" ht="25" customHeight="1" x14ac:dyDescent="0.2">
      <c r="D853" s="13" t="s">
        <v>82</v>
      </c>
      <c r="E853" s="13" t="s">
        <v>1674</v>
      </c>
      <c r="F853" s="13" t="s">
        <v>1673</v>
      </c>
      <c r="G853" s="14" t="str">
        <f t="shared" si="13"/>
        <v>17407</v>
      </c>
      <c r="H853" s="14" t="s">
        <v>36</v>
      </c>
      <c r="I853" s="14" t="s">
        <v>20</v>
      </c>
      <c r="J853" s="14" t="s">
        <v>4728</v>
      </c>
    </row>
    <row r="854" spans="4:10" ht="25" customHeight="1" x14ac:dyDescent="0.2">
      <c r="D854" s="13" t="s">
        <v>82</v>
      </c>
      <c r="E854" s="13" t="s">
        <v>1676</v>
      </c>
      <c r="F854" s="13" t="s">
        <v>1675</v>
      </c>
      <c r="G854" s="14" t="str">
        <f t="shared" si="13"/>
        <v>17461</v>
      </c>
      <c r="H854" s="14" t="s">
        <v>36</v>
      </c>
      <c r="I854" s="14" t="s">
        <v>20</v>
      </c>
      <c r="J854" s="14" t="s">
        <v>4729</v>
      </c>
    </row>
    <row r="855" spans="4:10" ht="25" customHeight="1" x14ac:dyDescent="0.2">
      <c r="D855" s="13" t="s">
        <v>82</v>
      </c>
      <c r="E855" s="13" t="s">
        <v>1678</v>
      </c>
      <c r="F855" s="13" t="s">
        <v>1677</v>
      </c>
      <c r="G855" s="14" t="str">
        <f t="shared" si="13"/>
        <v>17463</v>
      </c>
      <c r="H855" s="14" t="s">
        <v>36</v>
      </c>
      <c r="I855" s="14" t="s">
        <v>20</v>
      </c>
      <c r="J855" s="14" t="s">
        <v>4730</v>
      </c>
    </row>
    <row r="856" spans="4:10" ht="25" customHeight="1" x14ac:dyDescent="0.2">
      <c r="D856" s="13" t="s">
        <v>83</v>
      </c>
      <c r="E856" s="13" t="s">
        <v>1680</v>
      </c>
      <c r="F856" s="13" t="s">
        <v>1679</v>
      </c>
      <c r="G856" s="14" t="str">
        <f t="shared" si="13"/>
        <v>18201</v>
      </c>
      <c r="H856" s="14" t="s">
        <v>37</v>
      </c>
      <c r="I856" s="14" t="s">
        <v>37</v>
      </c>
      <c r="J856" s="14" t="s">
        <v>20</v>
      </c>
    </row>
    <row r="857" spans="4:10" ht="25" customHeight="1" x14ac:dyDescent="0.2">
      <c r="D857" s="13" t="s">
        <v>83</v>
      </c>
      <c r="E857" s="13" t="s">
        <v>1682</v>
      </c>
      <c r="F857" s="13" t="s">
        <v>1681</v>
      </c>
      <c r="G857" s="14" t="str">
        <f t="shared" si="13"/>
        <v>18202</v>
      </c>
      <c r="H857" s="14" t="s">
        <v>37</v>
      </c>
      <c r="I857" s="14" t="s">
        <v>4731</v>
      </c>
      <c r="J857" s="14" t="s">
        <v>20</v>
      </c>
    </row>
    <row r="858" spans="4:10" ht="25" customHeight="1" x14ac:dyDescent="0.2">
      <c r="D858" s="13" t="s">
        <v>83</v>
      </c>
      <c r="E858" s="13" t="s">
        <v>1684</v>
      </c>
      <c r="F858" s="13" t="s">
        <v>1683</v>
      </c>
      <c r="G858" s="14" t="str">
        <f t="shared" si="13"/>
        <v>18204</v>
      </c>
      <c r="H858" s="14" t="s">
        <v>37</v>
      </c>
      <c r="I858" s="14" t="s">
        <v>4732</v>
      </c>
      <c r="J858" s="14" t="s">
        <v>20</v>
      </c>
    </row>
    <row r="859" spans="4:10" ht="25" customHeight="1" x14ac:dyDescent="0.2">
      <c r="D859" s="13" t="s">
        <v>83</v>
      </c>
      <c r="E859" s="13" t="s">
        <v>1686</v>
      </c>
      <c r="F859" s="13" t="s">
        <v>1685</v>
      </c>
      <c r="G859" s="14" t="str">
        <f t="shared" si="13"/>
        <v>18205</v>
      </c>
      <c r="H859" s="14" t="s">
        <v>37</v>
      </c>
      <c r="I859" s="14" t="s">
        <v>4733</v>
      </c>
      <c r="J859" s="14" t="s">
        <v>20</v>
      </c>
    </row>
    <row r="860" spans="4:10" ht="25" customHeight="1" x14ac:dyDescent="0.2">
      <c r="D860" s="13" t="s">
        <v>83</v>
      </c>
      <c r="E860" s="13" t="s">
        <v>1688</v>
      </c>
      <c r="F860" s="13" t="s">
        <v>1687</v>
      </c>
      <c r="G860" s="14" t="str">
        <f t="shared" si="13"/>
        <v>18206</v>
      </c>
      <c r="H860" s="14" t="s">
        <v>37</v>
      </c>
      <c r="I860" s="14" t="s">
        <v>4734</v>
      </c>
      <c r="J860" s="14" t="s">
        <v>20</v>
      </c>
    </row>
    <row r="861" spans="4:10" ht="25" customHeight="1" x14ac:dyDescent="0.2">
      <c r="D861" s="13" t="s">
        <v>83</v>
      </c>
      <c r="E861" s="13" t="s">
        <v>1690</v>
      </c>
      <c r="F861" s="13" t="s">
        <v>1689</v>
      </c>
      <c r="G861" s="14" t="str">
        <f t="shared" si="13"/>
        <v>18207</v>
      </c>
      <c r="H861" s="14" t="s">
        <v>37</v>
      </c>
      <c r="I861" s="14" t="s">
        <v>4735</v>
      </c>
      <c r="J861" s="14" t="s">
        <v>20</v>
      </c>
    </row>
    <row r="862" spans="4:10" ht="25" customHeight="1" x14ac:dyDescent="0.2">
      <c r="D862" s="13" t="s">
        <v>83</v>
      </c>
      <c r="E862" s="13" t="s">
        <v>1692</v>
      </c>
      <c r="F862" s="13" t="s">
        <v>1691</v>
      </c>
      <c r="G862" s="14" t="str">
        <f t="shared" si="13"/>
        <v>18208</v>
      </c>
      <c r="H862" s="14" t="s">
        <v>37</v>
      </c>
      <c r="I862" s="14" t="s">
        <v>4736</v>
      </c>
      <c r="J862" s="14" t="s">
        <v>20</v>
      </c>
    </row>
    <row r="863" spans="4:10" ht="25" customHeight="1" x14ac:dyDescent="0.2">
      <c r="D863" s="13" t="s">
        <v>83</v>
      </c>
      <c r="E863" s="13" t="s">
        <v>1694</v>
      </c>
      <c r="F863" s="13" t="s">
        <v>1693</v>
      </c>
      <c r="G863" s="14" t="str">
        <f t="shared" si="13"/>
        <v>18209</v>
      </c>
      <c r="H863" s="14" t="s">
        <v>37</v>
      </c>
      <c r="I863" s="14" t="s">
        <v>4737</v>
      </c>
      <c r="J863" s="14" t="s">
        <v>20</v>
      </c>
    </row>
    <row r="864" spans="4:10" ht="25" customHeight="1" x14ac:dyDescent="0.2">
      <c r="D864" s="13" t="s">
        <v>83</v>
      </c>
      <c r="E864" s="13" t="s">
        <v>1696</v>
      </c>
      <c r="F864" s="13" t="s">
        <v>1695</v>
      </c>
      <c r="G864" s="14" t="str">
        <f t="shared" si="13"/>
        <v>18210</v>
      </c>
      <c r="H864" s="14" t="s">
        <v>37</v>
      </c>
      <c r="I864" s="14" t="s">
        <v>4738</v>
      </c>
      <c r="J864" s="14" t="s">
        <v>20</v>
      </c>
    </row>
    <row r="865" spans="4:10" ht="25" customHeight="1" x14ac:dyDescent="0.2">
      <c r="D865" s="13" t="s">
        <v>83</v>
      </c>
      <c r="E865" s="13" t="s">
        <v>1698</v>
      </c>
      <c r="F865" s="13" t="s">
        <v>1697</v>
      </c>
      <c r="G865" s="14" t="str">
        <f t="shared" si="13"/>
        <v>18322</v>
      </c>
      <c r="H865" s="14" t="s">
        <v>37</v>
      </c>
      <c r="I865" s="14" t="s">
        <v>20</v>
      </c>
      <c r="J865" s="14" t="s">
        <v>4739</v>
      </c>
    </row>
    <row r="866" spans="4:10" ht="25" customHeight="1" x14ac:dyDescent="0.2">
      <c r="D866" s="13" t="s">
        <v>83</v>
      </c>
      <c r="E866" s="13" t="s">
        <v>438</v>
      </c>
      <c r="F866" s="13" t="s">
        <v>1699</v>
      </c>
      <c r="G866" s="14" t="str">
        <f t="shared" si="13"/>
        <v>18382</v>
      </c>
      <c r="H866" s="14" t="s">
        <v>37</v>
      </c>
      <c r="I866" s="14" t="s">
        <v>20</v>
      </c>
      <c r="J866" s="14" t="s">
        <v>4096</v>
      </c>
    </row>
    <row r="867" spans="4:10" ht="25" customHeight="1" x14ac:dyDescent="0.2">
      <c r="D867" s="13" t="s">
        <v>83</v>
      </c>
      <c r="E867" s="13" t="s">
        <v>1701</v>
      </c>
      <c r="F867" s="13" t="s">
        <v>1700</v>
      </c>
      <c r="G867" s="14" t="str">
        <f t="shared" si="13"/>
        <v>18404</v>
      </c>
      <c r="H867" s="14" t="s">
        <v>37</v>
      </c>
      <c r="I867" s="14" t="s">
        <v>20</v>
      </c>
      <c r="J867" s="14" t="s">
        <v>4740</v>
      </c>
    </row>
    <row r="868" spans="4:10" ht="25" customHeight="1" x14ac:dyDescent="0.2">
      <c r="D868" s="13" t="s">
        <v>83</v>
      </c>
      <c r="E868" s="13" t="s">
        <v>1703</v>
      </c>
      <c r="F868" s="13" t="s">
        <v>1702</v>
      </c>
      <c r="G868" s="14" t="str">
        <f t="shared" si="13"/>
        <v>18423</v>
      </c>
      <c r="H868" s="14" t="s">
        <v>37</v>
      </c>
      <c r="I868" s="14" t="s">
        <v>20</v>
      </c>
      <c r="J868" s="14" t="s">
        <v>4737</v>
      </c>
    </row>
    <row r="869" spans="4:10" ht="25" customHeight="1" x14ac:dyDescent="0.2">
      <c r="D869" s="13" t="s">
        <v>83</v>
      </c>
      <c r="E869" s="13" t="s">
        <v>1705</v>
      </c>
      <c r="F869" s="13" t="s">
        <v>1704</v>
      </c>
      <c r="G869" s="14" t="str">
        <f t="shared" si="13"/>
        <v>18442</v>
      </c>
      <c r="H869" s="14" t="s">
        <v>37</v>
      </c>
      <c r="I869" s="14" t="s">
        <v>20</v>
      </c>
      <c r="J869" s="14" t="s">
        <v>4514</v>
      </c>
    </row>
    <row r="870" spans="4:10" ht="25" customHeight="1" x14ac:dyDescent="0.2">
      <c r="D870" s="13" t="s">
        <v>83</v>
      </c>
      <c r="E870" s="13" t="s">
        <v>1707</v>
      </c>
      <c r="F870" s="13" t="s">
        <v>1706</v>
      </c>
      <c r="G870" s="14" t="str">
        <f t="shared" si="13"/>
        <v>18481</v>
      </c>
      <c r="H870" s="14" t="s">
        <v>37</v>
      </c>
      <c r="I870" s="14" t="s">
        <v>20</v>
      </c>
      <c r="J870" s="14" t="s">
        <v>4741</v>
      </c>
    </row>
    <row r="871" spans="4:10" ht="25" customHeight="1" x14ac:dyDescent="0.2">
      <c r="D871" s="13" t="s">
        <v>83</v>
      </c>
      <c r="E871" s="13" t="s">
        <v>1709</v>
      </c>
      <c r="F871" s="13" t="s">
        <v>1708</v>
      </c>
      <c r="G871" s="14" t="str">
        <f t="shared" si="13"/>
        <v>18483</v>
      </c>
      <c r="H871" s="14" t="s">
        <v>37</v>
      </c>
      <c r="I871" s="14" t="s">
        <v>20</v>
      </c>
      <c r="J871" s="14" t="s">
        <v>4742</v>
      </c>
    </row>
    <row r="872" spans="4:10" ht="25" customHeight="1" x14ac:dyDescent="0.2">
      <c r="D872" s="13" t="s">
        <v>83</v>
      </c>
      <c r="E872" s="13" t="s">
        <v>1711</v>
      </c>
      <c r="F872" s="13" t="s">
        <v>1710</v>
      </c>
      <c r="G872" s="14" t="str">
        <f t="shared" si="13"/>
        <v>18501</v>
      </c>
      <c r="H872" s="14" t="s">
        <v>37</v>
      </c>
      <c r="I872" s="14" t="s">
        <v>20</v>
      </c>
      <c r="J872" s="14" t="s">
        <v>4743</v>
      </c>
    </row>
    <row r="873" spans="4:10" ht="25" customHeight="1" x14ac:dyDescent="0.2">
      <c r="D873" s="13" t="s">
        <v>84</v>
      </c>
      <c r="E873" s="13" t="s">
        <v>1713</v>
      </c>
      <c r="F873" s="13" t="s">
        <v>1712</v>
      </c>
      <c r="G873" s="14" t="str">
        <f t="shared" si="13"/>
        <v>19201</v>
      </c>
      <c r="H873" s="14" t="s">
        <v>38</v>
      </c>
      <c r="I873" s="14" t="s">
        <v>4744</v>
      </c>
      <c r="J873" s="14" t="s">
        <v>20</v>
      </c>
    </row>
    <row r="874" spans="4:10" ht="25" customHeight="1" x14ac:dyDescent="0.2">
      <c r="D874" s="13" t="s">
        <v>84</v>
      </c>
      <c r="E874" s="13" t="s">
        <v>1715</v>
      </c>
      <c r="F874" s="13" t="s">
        <v>1714</v>
      </c>
      <c r="G874" s="14" t="str">
        <f t="shared" si="13"/>
        <v>19202</v>
      </c>
      <c r="H874" s="14" t="s">
        <v>38</v>
      </c>
      <c r="I874" s="14" t="s">
        <v>4745</v>
      </c>
      <c r="J874" s="14" t="s">
        <v>20</v>
      </c>
    </row>
    <row r="875" spans="4:10" ht="25" customHeight="1" x14ac:dyDescent="0.2">
      <c r="D875" s="13" t="s">
        <v>84</v>
      </c>
      <c r="E875" s="13" t="s">
        <v>1717</v>
      </c>
      <c r="F875" s="13" t="s">
        <v>1716</v>
      </c>
      <c r="G875" s="14" t="str">
        <f t="shared" si="13"/>
        <v>19204</v>
      </c>
      <c r="H875" s="14" t="s">
        <v>38</v>
      </c>
      <c r="I875" s="14" t="s">
        <v>4746</v>
      </c>
      <c r="J875" s="14" t="s">
        <v>20</v>
      </c>
    </row>
    <row r="876" spans="4:10" ht="25" customHeight="1" x14ac:dyDescent="0.2">
      <c r="D876" s="13" t="s">
        <v>84</v>
      </c>
      <c r="E876" s="13" t="s">
        <v>1719</v>
      </c>
      <c r="F876" s="13" t="s">
        <v>1718</v>
      </c>
      <c r="G876" s="14" t="str">
        <f t="shared" si="13"/>
        <v>19205</v>
      </c>
      <c r="H876" s="14" t="s">
        <v>38</v>
      </c>
      <c r="I876" s="14" t="s">
        <v>38</v>
      </c>
      <c r="J876" s="14" t="s">
        <v>20</v>
      </c>
    </row>
    <row r="877" spans="4:10" ht="25" customHeight="1" x14ac:dyDescent="0.2">
      <c r="D877" s="13" t="s">
        <v>84</v>
      </c>
      <c r="E877" s="13" t="s">
        <v>1721</v>
      </c>
      <c r="F877" s="13" t="s">
        <v>1720</v>
      </c>
      <c r="G877" s="14" t="str">
        <f t="shared" si="13"/>
        <v>19206</v>
      </c>
      <c r="H877" s="14" t="s">
        <v>38</v>
      </c>
      <c r="I877" s="14" t="s">
        <v>4747</v>
      </c>
      <c r="J877" s="14" t="s">
        <v>20</v>
      </c>
    </row>
    <row r="878" spans="4:10" ht="25" customHeight="1" x14ac:dyDescent="0.2">
      <c r="D878" s="13" t="s">
        <v>84</v>
      </c>
      <c r="E878" s="13" t="s">
        <v>1723</v>
      </c>
      <c r="F878" s="13" t="s">
        <v>1722</v>
      </c>
      <c r="G878" s="14" t="str">
        <f t="shared" si="13"/>
        <v>19207</v>
      </c>
      <c r="H878" s="14" t="s">
        <v>38</v>
      </c>
      <c r="I878" s="14" t="s">
        <v>4748</v>
      </c>
      <c r="J878" s="14" t="s">
        <v>20</v>
      </c>
    </row>
    <row r="879" spans="4:10" ht="25" customHeight="1" x14ac:dyDescent="0.2">
      <c r="D879" s="13" t="s">
        <v>84</v>
      </c>
      <c r="E879" s="13" t="s">
        <v>1725</v>
      </c>
      <c r="F879" s="13" t="s">
        <v>1724</v>
      </c>
      <c r="G879" s="14" t="str">
        <f t="shared" si="13"/>
        <v>19208</v>
      </c>
      <c r="H879" s="14" t="s">
        <v>38</v>
      </c>
      <c r="I879" s="14" t="s">
        <v>4749</v>
      </c>
      <c r="J879" s="14" t="s">
        <v>20</v>
      </c>
    </row>
    <row r="880" spans="4:10" ht="25" customHeight="1" x14ac:dyDescent="0.2">
      <c r="D880" s="13" t="s">
        <v>84</v>
      </c>
      <c r="E880" s="13" t="s">
        <v>1727</v>
      </c>
      <c r="F880" s="13" t="s">
        <v>1726</v>
      </c>
      <c r="G880" s="14" t="str">
        <f t="shared" si="13"/>
        <v>19209</v>
      </c>
      <c r="H880" s="14" t="s">
        <v>38</v>
      </c>
      <c r="I880" s="14" t="s">
        <v>4750</v>
      </c>
      <c r="J880" s="14" t="s">
        <v>20</v>
      </c>
    </row>
    <row r="881" spans="4:10" ht="25" customHeight="1" x14ac:dyDescent="0.2">
      <c r="D881" s="13" t="s">
        <v>84</v>
      </c>
      <c r="E881" s="13" t="s">
        <v>1729</v>
      </c>
      <c r="F881" s="13" t="s">
        <v>1728</v>
      </c>
      <c r="G881" s="14" t="str">
        <f t="shared" si="13"/>
        <v>19210</v>
      </c>
      <c r="H881" s="14" t="s">
        <v>38</v>
      </c>
      <c r="I881" s="14" t="s">
        <v>4751</v>
      </c>
      <c r="J881" s="14" t="s">
        <v>20</v>
      </c>
    </row>
    <row r="882" spans="4:10" ht="25" customHeight="1" x14ac:dyDescent="0.2">
      <c r="D882" s="13" t="s">
        <v>84</v>
      </c>
      <c r="E882" s="13" t="s">
        <v>1731</v>
      </c>
      <c r="F882" s="13" t="s">
        <v>1730</v>
      </c>
      <c r="G882" s="14" t="str">
        <f t="shared" si="13"/>
        <v>19211</v>
      </c>
      <c r="H882" s="14" t="s">
        <v>38</v>
      </c>
      <c r="I882" s="14" t="s">
        <v>4752</v>
      </c>
      <c r="J882" s="14" t="s">
        <v>20</v>
      </c>
    </row>
    <row r="883" spans="4:10" ht="25" customHeight="1" x14ac:dyDescent="0.2">
      <c r="D883" s="13" t="s">
        <v>84</v>
      </c>
      <c r="E883" s="13" t="s">
        <v>1733</v>
      </c>
      <c r="F883" s="13" t="s">
        <v>1732</v>
      </c>
      <c r="G883" s="14" t="str">
        <f t="shared" si="13"/>
        <v>19212</v>
      </c>
      <c r="H883" s="14" t="s">
        <v>38</v>
      </c>
      <c r="I883" s="14" t="s">
        <v>4753</v>
      </c>
      <c r="J883" s="14" t="s">
        <v>20</v>
      </c>
    </row>
    <row r="884" spans="4:10" ht="25" customHeight="1" x14ac:dyDescent="0.2">
      <c r="D884" s="13" t="s">
        <v>84</v>
      </c>
      <c r="E884" s="13" t="s">
        <v>1735</v>
      </c>
      <c r="F884" s="13" t="s">
        <v>1734</v>
      </c>
      <c r="G884" s="14" t="str">
        <f t="shared" si="13"/>
        <v>19213</v>
      </c>
      <c r="H884" s="14" t="s">
        <v>38</v>
      </c>
      <c r="I884" s="14" t="s">
        <v>4754</v>
      </c>
      <c r="J884" s="14" t="s">
        <v>20</v>
      </c>
    </row>
    <row r="885" spans="4:10" ht="25" customHeight="1" x14ac:dyDescent="0.2">
      <c r="D885" s="13" t="s">
        <v>84</v>
      </c>
      <c r="E885" s="13" t="s">
        <v>1737</v>
      </c>
      <c r="F885" s="13" t="s">
        <v>1736</v>
      </c>
      <c r="G885" s="14" t="str">
        <f t="shared" si="13"/>
        <v>19214</v>
      </c>
      <c r="H885" s="14" t="s">
        <v>38</v>
      </c>
      <c r="I885" s="14" t="s">
        <v>4445</v>
      </c>
      <c r="J885" s="14" t="s">
        <v>20</v>
      </c>
    </row>
    <row r="886" spans="4:10" ht="25" customHeight="1" x14ac:dyDescent="0.2">
      <c r="D886" s="13" t="s">
        <v>84</v>
      </c>
      <c r="E886" s="13" t="s">
        <v>1739</v>
      </c>
      <c r="F886" s="13" t="s">
        <v>1738</v>
      </c>
      <c r="G886" s="14" t="str">
        <f t="shared" si="13"/>
        <v>19346</v>
      </c>
      <c r="H886" s="14" t="s">
        <v>38</v>
      </c>
      <c r="I886" s="14" t="s">
        <v>20</v>
      </c>
      <c r="J886" s="14" t="s">
        <v>4755</v>
      </c>
    </row>
    <row r="887" spans="4:10" ht="25" customHeight="1" x14ac:dyDescent="0.2">
      <c r="D887" s="13" t="s">
        <v>84</v>
      </c>
      <c r="E887" s="13" t="s">
        <v>1741</v>
      </c>
      <c r="F887" s="13" t="s">
        <v>1740</v>
      </c>
      <c r="G887" s="14" t="str">
        <f t="shared" si="13"/>
        <v>19364</v>
      </c>
      <c r="H887" s="14" t="s">
        <v>38</v>
      </c>
      <c r="I887" s="14" t="s">
        <v>20</v>
      </c>
      <c r="J887" s="14" t="s">
        <v>4756</v>
      </c>
    </row>
    <row r="888" spans="4:10" ht="25" customHeight="1" x14ac:dyDescent="0.2">
      <c r="D888" s="13" t="s">
        <v>84</v>
      </c>
      <c r="E888" s="13" t="s">
        <v>1743</v>
      </c>
      <c r="F888" s="13" t="s">
        <v>1742</v>
      </c>
      <c r="G888" s="14" t="str">
        <f t="shared" si="13"/>
        <v>19365</v>
      </c>
      <c r="H888" s="14" t="s">
        <v>38</v>
      </c>
      <c r="I888" s="14" t="s">
        <v>20</v>
      </c>
      <c r="J888" s="14" t="s">
        <v>4757</v>
      </c>
    </row>
    <row r="889" spans="4:10" ht="25" customHeight="1" x14ac:dyDescent="0.2">
      <c r="D889" s="13" t="s">
        <v>84</v>
      </c>
      <c r="E889" s="13" t="s">
        <v>558</v>
      </c>
      <c r="F889" s="13" t="s">
        <v>1744</v>
      </c>
      <c r="G889" s="14" t="str">
        <f t="shared" si="13"/>
        <v>19366</v>
      </c>
      <c r="H889" s="14" t="s">
        <v>38</v>
      </c>
      <c r="I889" s="14" t="s">
        <v>20</v>
      </c>
      <c r="J889" s="14" t="s">
        <v>4153</v>
      </c>
    </row>
    <row r="890" spans="4:10" ht="25" customHeight="1" x14ac:dyDescent="0.2">
      <c r="D890" s="13" t="s">
        <v>84</v>
      </c>
      <c r="E890" s="13" t="s">
        <v>1746</v>
      </c>
      <c r="F890" s="13" t="s">
        <v>1745</v>
      </c>
      <c r="G890" s="14" t="str">
        <f t="shared" si="13"/>
        <v>19368</v>
      </c>
      <c r="H890" s="14" t="s">
        <v>38</v>
      </c>
      <c r="I890" s="14" t="s">
        <v>20</v>
      </c>
      <c r="J890" s="14" t="s">
        <v>4758</v>
      </c>
    </row>
    <row r="891" spans="4:10" ht="25" customHeight="1" x14ac:dyDescent="0.2">
      <c r="D891" s="13" t="s">
        <v>84</v>
      </c>
      <c r="E891" s="13" t="s">
        <v>1748</v>
      </c>
      <c r="F891" s="13" t="s">
        <v>1747</v>
      </c>
      <c r="G891" s="14" t="str">
        <f t="shared" si="13"/>
        <v>19384</v>
      </c>
      <c r="H891" s="14" t="s">
        <v>38</v>
      </c>
      <c r="I891" s="14" t="s">
        <v>20</v>
      </c>
      <c r="J891" s="14" t="s">
        <v>4315</v>
      </c>
    </row>
    <row r="892" spans="4:10" ht="25" customHeight="1" x14ac:dyDescent="0.2">
      <c r="D892" s="13" t="s">
        <v>84</v>
      </c>
      <c r="E892" s="13" t="s">
        <v>1750</v>
      </c>
      <c r="F892" s="13" t="s">
        <v>1749</v>
      </c>
      <c r="G892" s="14" t="str">
        <f t="shared" si="13"/>
        <v>19422</v>
      </c>
      <c r="H892" s="14" t="s">
        <v>38</v>
      </c>
      <c r="I892" s="14" t="s">
        <v>20</v>
      </c>
      <c r="J892" s="14" t="s">
        <v>4759</v>
      </c>
    </row>
    <row r="893" spans="4:10" ht="25" customHeight="1" x14ac:dyDescent="0.2">
      <c r="D893" s="13" t="s">
        <v>84</v>
      </c>
      <c r="E893" s="13" t="s">
        <v>1752</v>
      </c>
      <c r="F893" s="13" t="s">
        <v>1751</v>
      </c>
      <c r="G893" s="14" t="str">
        <f t="shared" si="13"/>
        <v>19423</v>
      </c>
      <c r="H893" s="14" t="s">
        <v>38</v>
      </c>
      <c r="I893" s="14" t="s">
        <v>20</v>
      </c>
      <c r="J893" s="14" t="s">
        <v>4760</v>
      </c>
    </row>
    <row r="894" spans="4:10" ht="25" customHeight="1" x14ac:dyDescent="0.2">
      <c r="D894" s="13" t="s">
        <v>84</v>
      </c>
      <c r="E894" s="13" t="s">
        <v>1754</v>
      </c>
      <c r="F894" s="13" t="s">
        <v>1753</v>
      </c>
      <c r="G894" s="14" t="str">
        <f t="shared" si="13"/>
        <v>19424</v>
      </c>
      <c r="H894" s="14" t="s">
        <v>38</v>
      </c>
      <c r="I894" s="14" t="s">
        <v>20</v>
      </c>
      <c r="J894" s="14" t="s">
        <v>4761</v>
      </c>
    </row>
    <row r="895" spans="4:10" ht="25" customHeight="1" x14ac:dyDescent="0.2">
      <c r="D895" s="13" t="s">
        <v>84</v>
      </c>
      <c r="E895" s="13" t="s">
        <v>1756</v>
      </c>
      <c r="F895" s="13" t="s">
        <v>1755</v>
      </c>
      <c r="G895" s="14" t="str">
        <f t="shared" si="13"/>
        <v>19425</v>
      </c>
      <c r="H895" s="14" t="s">
        <v>38</v>
      </c>
      <c r="I895" s="14" t="s">
        <v>20</v>
      </c>
      <c r="J895" s="14" t="s">
        <v>4762</v>
      </c>
    </row>
    <row r="896" spans="4:10" ht="25" customHeight="1" x14ac:dyDescent="0.2">
      <c r="D896" s="13" t="s">
        <v>84</v>
      </c>
      <c r="E896" s="13" t="s">
        <v>1758</v>
      </c>
      <c r="F896" s="13" t="s">
        <v>1757</v>
      </c>
      <c r="G896" s="14" t="str">
        <f t="shared" si="13"/>
        <v>19429</v>
      </c>
      <c r="H896" s="14" t="s">
        <v>38</v>
      </c>
      <c r="I896" s="14" t="s">
        <v>20</v>
      </c>
      <c r="J896" s="14" t="s">
        <v>4763</v>
      </c>
    </row>
    <row r="897" spans="4:10" ht="25" customHeight="1" x14ac:dyDescent="0.2">
      <c r="D897" s="13" t="s">
        <v>84</v>
      </c>
      <c r="E897" s="13" t="s">
        <v>1760</v>
      </c>
      <c r="F897" s="13" t="s">
        <v>1759</v>
      </c>
      <c r="G897" s="14" t="str">
        <f t="shared" si="13"/>
        <v>19430</v>
      </c>
      <c r="H897" s="14" t="s">
        <v>38</v>
      </c>
      <c r="I897" s="14" t="s">
        <v>20</v>
      </c>
      <c r="J897" s="14" t="s">
        <v>4764</v>
      </c>
    </row>
    <row r="898" spans="4:10" ht="25" customHeight="1" x14ac:dyDescent="0.2">
      <c r="D898" s="13" t="s">
        <v>84</v>
      </c>
      <c r="E898" s="13" t="s">
        <v>1762</v>
      </c>
      <c r="F898" s="13" t="s">
        <v>1761</v>
      </c>
      <c r="G898" s="14" t="str">
        <f t="shared" si="13"/>
        <v>19442</v>
      </c>
      <c r="H898" s="14" t="s">
        <v>38</v>
      </c>
      <c r="I898" s="14" t="s">
        <v>20</v>
      </c>
      <c r="J898" s="14" t="s">
        <v>4765</v>
      </c>
    </row>
    <row r="899" spans="4:10" ht="25" customHeight="1" x14ac:dyDescent="0.2">
      <c r="D899" s="13" t="s">
        <v>84</v>
      </c>
      <c r="E899" s="13" t="s">
        <v>1764</v>
      </c>
      <c r="F899" s="13" t="s">
        <v>1763</v>
      </c>
      <c r="G899" s="14" t="str">
        <f t="shared" si="13"/>
        <v>19443</v>
      </c>
      <c r="H899" s="14" t="s">
        <v>38</v>
      </c>
      <c r="I899" s="14" t="s">
        <v>20</v>
      </c>
      <c r="J899" s="14" t="s">
        <v>4766</v>
      </c>
    </row>
    <row r="900" spans="4:10" ht="25" customHeight="1" x14ac:dyDescent="0.2">
      <c r="D900" s="13" t="s">
        <v>85</v>
      </c>
      <c r="E900" s="13" t="s">
        <v>1766</v>
      </c>
      <c r="F900" s="13" t="s">
        <v>1765</v>
      </c>
      <c r="G900" s="14" t="str">
        <f t="shared" si="13"/>
        <v>20201</v>
      </c>
      <c r="H900" s="14" t="s">
        <v>39</v>
      </c>
      <c r="I900" s="14" t="s">
        <v>39</v>
      </c>
      <c r="J900" s="14" t="s">
        <v>20</v>
      </c>
    </row>
    <row r="901" spans="4:10" ht="25" customHeight="1" x14ac:dyDescent="0.2">
      <c r="D901" s="13" t="s">
        <v>85</v>
      </c>
      <c r="E901" s="13" t="s">
        <v>1768</v>
      </c>
      <c r="F901" s="13" t="s">
        <v>1767</v>
      </c>
      <c r="G901" s="14" t="str">
        <f t="shared" ref="G901:G964" si="14">LEFT(F901,5)</f>
        <v>20202</v>
      </c>
      <c r="H901" s="14" t="s">
        <v>39</v>
      </c>
      <c r="I901" s="14" t="s">
        <v>4767</v>
      </c>
      <c r="J901" s="14" t="s">
        <v>20</v>
      </c>
    </row>
    <row r="902" spans="4:10" ht="25" customHeight="1" x14ac:dyDescent="0.2">
      <c r="D902" s="13" t="s">
        <v>85</v>
      </c>
      <c r="E902" s="13" t="s">
        <v>1770</v>
      </c>
      <c r="F902" s="13" t="s">
        <v>1769</v>
      </c>
      <c r="G902" s="14" t="str">
        <f t="shared" si="14"/>
        <v>20203</v>
      </c>
      <c r="H902" s="14" t="s">
        <v>39</v>
      </c>
      <c r="I902" s="14" t="s">
        <v>4768</v>
      </c>
      <c r="J902" s="14" t="s">
        <v>20</v>
      </c>
    </row>
    <row r="903" spans="4:10" ht="25" customHeight="1" x14ac:dyDescent="0.2">
      <c r="D903" s="13" t="s">
        <v>85</v>
      </c>
      <c r="E903" s="13" t="s">
        <v>1772</v>
      </c>
      <c r="F903" s="13" t="s">
        <v>1771</v>
      </c>
      <c r="G903" s="14" t="str">
        <f t="shared" si="14"/>
        <v>20204</v>
      </c>
      <c r="H903" s="14" t="s">
        <v>39</v>
      </c>
      <c r="I903" s="14" t="s">
        <v>4769</v>
      </c>
      <c r="J903" s="14" t="s">
        <v>20</v>
      </c>
    </row>
    <row r="904" spans="4:10" ht="25" customHeight="1" x14ac:dyDescent="0.2">
      <c r="D904" s="13" t="s">
        <v>85</v>
      </c>
      <c r="E904" s="13" t="s">
        <v>1774</v>
      </c>
      <c r="F904" s="13" t="s">
        <v>1773</v>
      </c>
      <c r="G904" s="14" t="str">
        <f t="shared" si="14"/>
        <v>20205</v>
      </c>
      <c r="H904" s="14" t="s">
        <v>39</v>
      </c>
      <c r="I904" s="14" t="s">
        <v>4770</v>
      </c>
      <c r="J904" s="14" t="s">
        <v>20</v>
      </c>
    </row>
    <row r="905" spans="4:10" ht="25" customHeight="1" x14ac:dyDescent="0.2">
      <c r="D905" s="13" t="s">
        <v>85</v>
      </c>
      <c r="E905" s="13" t="s">
        <v>1776</v>
      </c>
      <c r="F905" s="13" t="s">
        <v>1775</v>
      </c>
      <c r="G905" s="14" t="str">
        <f t="shared" si="14"/>
        <v>20206</v>
      </c>
      <c r="H905" s="14" t="s">
        <v>39</v>
      </c>
      <c r="I905" s="14" t="s">
        <v>4771</v>
      </c>
      <c r="J905" s="14" t="s">
        <v>20</v>
      </c>
    </row>
    <row r="906" spans="4:10" ht="25" customHeight="1" x14ac:dyDescent="0.2">
      <c r="D906" s="13" t="s">
        <v>85</v>
      </c>
      <c r="E906" s="13" t="s">
        <v>1778</v>
      </c>
      <c r="F906" s="13" t="s">
        <v>1777</v>
      </c>
      <c r="G906" s="14" t="str">
        <f t="shared" si="14"/>
        <v>20207</v>
      </c>
      <c r="H906" s="14" t="s">
        <v>39</v>
      </c>
      <c r="I906" s="14" t="s">
        <v>4772</v>
      </c>
      <c r="J906" s="14" t="s">
        <v>20</v>
      </c>
    </row>
    <row r="907" spans="4:10" ht="25" customHeight="1" x14ac:dyDescent="0.2">
      <c r="D907" s="13" t="s">
        <v>85</v>
      </c>
      <c r="E907" s="13" t="s">
        <v>1780</v>
      </c>
      <c r="F907" s="13" t="s">
        <v>1779</v>
      </c>
      <c r="G907" s="14" t="str">
        <f t="shared" si="14"/>
        <v>20208</v>
      </c>
      <c r="H907" s="14" t="s">
        <v>39</v>
      </c>
      <c r="I907" s="14" t="s">
        <v>4773</v>
      </c>
      <c r="J907" s="14" t="s">
        <v>20</v>
      </c>
    </row>
    <row r="908" spans="4:10" ht="25" customHeight="1" x14ac:dyDescent="0.2">
      <c r="D908" s="13" t="s">
        <v>85</v>
      </c>
      <c r="E908" s="13" t="s">
        <v>1782</v>
      </c>
      <c r="F908" s="13" t="s">
        <v>1781</v>
      </c>
      <c r="G908" s="14" t="str">
        <f t="shared" si="14"/>
        <v>20209</v>
      </c>
      <c r="H908" s="14" t="s">
        <v>39</v>
      </c>
      <c r="I908" s="14" t="s">
        <v>4774</v>
      </c>
      <c r="J908" s="14" t="s">
        <v>20</v>
      </c>
    </row>
    <row r="909" spans="4:10" ht="25" customHeight="1" x14ac:dyDescent="0.2">
      <c r="D909" s="13" t="s">
        <v>85</v>
      </c>
      <c r="E909" s="13" t="s">
        <v>1784</v>
      </c>
      <c r="F909" s="13" t="s">
        <v>1783</v>
      </c>
      <c r="G909" s="14" t="str">
        <f t="shared" si="14"/>
        <v>20210</v>
      </c>
      <c r="H909" s="14" t="s">
        <v>39</v>
      </c>
      <c r="I909" s="14" t="s">
        <v>4775</v>
      </c>
      <c r="J909" s="14" t="s">
        <v>20</v>
      </c>
    </row>
    <row r="910" spans="4:10" ht="25" customHeight="1" x14ac:dyDescent="0.2">
      <c r="D910" s="13" t="s">
        <v>85</v>
      </c>
      <c r="E910" s="13" t="s">
        <v>1786</v>
      </c>
      <c r="F910" s="13" t="s">
        <v>1785</v>
      </c>
      <c r="G910" s="14" t="str">
        <f t="shared" si="14"/>
        <v>20211</v>
      </c>
      <c r="H910" s="14" t="s">
        <v>39</v>
      </c>
      <c r="I910" s="14" t="s">
        <v>4577</v>
      </c>
      <c r="J910" s="14" t="s">
        <v>20</v>
      </c>
    </row>
    <row r="911" spans="4:10" ht="25" customHeight="1" x14ac:dyDescent="0.2">
      <c r="D911" s="13" t="s">
        <v>85</v>
      </c>
      <c r="E911" s="13" t="s">
        <v>1788</v>
      </c>
      <c r="F911" s="13" t="s">
        <v>1787</v>
      </c>
      <c r="G911" s="14" t="str">
        <f t="shared" si="14"/>
        <v>20212</v>
      </c>
      <c r="H911" s="14" t="s">
        <v>39</v>
      </c>
      <c r="I911" s="14" t="s">
        <v>4776</v>
      </c>
      <c r="J911" s="14" t="s">
        <v>20</v>
      </c>
    </row>
    <row r="912" spans="4:10" ht="25" customHeight="1" x14ac:dyDescent="0.2">
      <c r="D912" s="13" t="s">
        <v>85</v>
      </c>
      <c r="E912" s="13" t="s">
        <v>1790</v>
      </c>
      <c r="F912" s="13" t="s">
        <v>1789</v>
      </c>
      <c r="G912" s="14" t="str">
        <f t="shared" si="14"/>
        <v>20213</v>
      </c>
      <c r="H912" s="14" t="s">
        <v>39</v>
      </c>
      <c r="I912" s="14" t="s">
        <v>4777</v>
      </c>
      <c r="J912" s="14" t="s">
        <v>20</v>
      </c>
    </row>
    <row r="913" spans="4:10" ht="25" customHeight="1" x14ac:dyDescent="0.2">
      <c r="D913" s="13" t="s">
        <v>85</v>
      </c>
      <c r="E913" s="13" t="s">
        <v>1792</v>
      </c>
      <c r="F913" s="13" t="s">
        <v>1791</v>
      </c>
      <c r="G913" s="14" t="str">
        <f t="shared" si="14"/>
        <v>20214</v>
      </c>
      <c r="H913" s="14" t="s">
        <v>39</v>
      </c>
      <c r="I913" s="14" t="s">
        <v>4778</v>
      </c>
      <c r="J913" s="14" t="s">
        <v>20</v>
      </c>
    </row>
    <row r="914" spans="4:10" ht="25" customHeight="1" x14ac:dyDescent="0.2">
      <c r="D914" s="13" t="s">
        <v>85</v>
      </c>
      <c r="E914" s="13" t="s">
        <v>1794</v>
      </c>
      <c r="F914" s="13" t="s">
        <v>1793</v>
      </c>
      <c r="G914" s="14" t="str">
        <f t="shared" si="14"/>
        <v>20215</v>
      </c>
      <c r="H914" s="14" t="s">
        <v>39</v>
      </c>
      <c r="I914" s="14" t="s">
        <v>4779</v>
      </c>
      <c r="J914" s="14" t="s">
        <v>20</v>
      </c>
    </row>
    <row r="915" spans="4:10" ht="25" customHeight="1" x14ac:dyDescent="0.2">
      <c r="D915" s="13" t="s">
        <v>85</v>
      </c>
      <c r="E915" s="13" t="s">
        <v>1796</v>
      </c>
      <c r="F915" s="13" t="s">
        <v>1795</v>
      </c>
      <c r="G915" s="14" t="str">
        <f t="shared" si="14"/>
        <v>20217</v>
      </c>
      <c r="H915" s="14" t="s">
        <v>39</v>
      </c>
      <c r="I915" s="14" t="s">
        <v>4780</v>
      </c>
      <c r="J915" s="14" t="s">
        <v>20</v>
      </c>
    </row>
    <row r="916" spans="4:10" ht="25" customHeight="1" x14ac:dyDescent="0.2">
      <c r="D916" s="13" t="s">
        <v>85</v>
      </c>
      <c r="E916" s="13" t="s">
        <v>1798</v>
      </c>
      <c r="F916" s="13" t="s">
        <v>1797</v>
      </c>
      <c r="G916" s="14" t="str">
        <f t="shared" si="14"/>
        <v>20218</v>
      </c>
      <c r="H916" s="14" t="s">
        <v>39</v>
      </c>
      <c r="I916" s="14" t="s">
        <v>4781</v>
      </c>
      <c r="J916" s="14" t="s">
        <v>20</v>
      </c>
    </row>
    <row r="917" spans="4:10" ht="25" customHeight="1" x14ac:dyDescent="0.2">
      <c r="D917" s="13" t="s">
        <v>85</v>
      </c>
      <c r="E917" s="13" t="s">
        <v>1800</v>
      </c>
      <c r="F917" s="13" t="s">
        <v>1799</v>
      </c>
      <c r="G917" s="14" t="str">
        <f t="shared" si="14"/>
        <v>20219</v>
      </c>
      <c r="H917" s="14" t="s">
        <v>39</v>
      </c>
      <c r="I917" s="14" t="s">
        <v>4782</v>
      </c>
      <c r="J917" s="14" t="s">
        <v>20</v>
      </c>
    </row>
    <row r="918" spans="4:10" ht="25" customHeight="1" x14ac:dyDescent="0.2">
      <c r="D918" s="13" t="s">
        <v>85</v>
      </c>
      <c r="E918" s="13" t="s">
        <v>1802</v>
      </c>
      <c r="F918" s="13" t="s">
        <v>1801</v>
      </c>
      <c r="G918" s="14" t="str">
        <f t="shared" si="14"/>
        <v>20220</v>
      </c>
      <c r="H918" s="14" t="s">
        <v>39</v>
      </c>
      <c r="I918" s="14" t="s">
        <v>4783</v>
      </c>
      <c r="J918" s="14" t="s">
        <v>20</v>
      </c>
    </row>
    <row r="919" spans="4:10" ht="25" customHeight="1" x14ac:dyDescent="0.2">
      <c r="D919" s="13" t="s">
        <v>85</v>
      </c>
      <c r="E919" s="13" t="s">
        <v>1804</v>
      </c>
      <c r="F919" s="13" t="s">
        <v>1803</v>
      </c>
      <c r="G919" s="14" t="str">
        <f t="shared" si="14"/>
        <v>20303</v>
      </c>
      <c r="H919" s="14" t="s">
        <v>39</v>
      </c>
      <c r="I919" s="14" t="s">
        <v>20</v>
      </c>
      <c r="J919" s="14" t="s">
        <v>4784</v>
      </c>
    </row>
    <row r="920" spans="4:10" ht="25" customHeight="1" x14ac:dyDescent="0.2">
      <c r="D920" s="13" t="s">
        <v>85</v>
      </c>
      <c r="E920" s="13" t="s">
        <v>1806</v>
      </c>
      <c r="F920" s="13" t="s">
        <v>1805</v>
      </c>
      <c r="G920" s="14" t="str">
        <f t="shared" si="14"/>
        <v>20304</v>
      </c>
      <c r="H920" s="14" t="s">
        <v>39</v>
      </c>
      <c r="I920" s="14" t="s">
        <v>20</v>
      </c>
      <c r="J920" s="14" t="s">
        <v>4785</v>
      </c>
    </row>
    <row r="921" spans="4:10" ht="25" customHeight="1" x14ac:dyDescent="0.2">
      <c r="D921" s="13" t="s">
        <v>85</v>
      </c>
      <c r="E921" s="13" t="s">
        <v>1106</v>
      </c>
      <c r="F921" s="13" t="s">
        <v>1807</v>
      </c>
      <c r="G921" s="14" t="str">
        <f t="shared" si="14"/>
        <v>20305</v>
      </c>
      <c r="H921" s="14" t="s">
        <v>39</v>
      </c>
      <c r="I921" s="14" t="s">
        <v>20</v>
      </c>
      <c r="J921" s="14" t="s">
        <v>4423</v>
      </c>
    </row>
    <row r="922" spans="4:10" ht="25" customHeight="1" x14ac:dyDescent="0.2">
      <c r="D922" s="13" t="s">
        <v>85</v>
      </c>
      <c r="E922" s="13" t="s">
        <v>1809</v>
      </c>
      <c r="F922" s="13" t="s">
        <v>1808</v>
      </c>
      <c r="G922" s="14" t="str">
        <f t="shared" si="14"/>
        <v>20306</v>
      </c>
      <c r="H922" s="14" t="s">
        <v>39</v>
      </c>
      <c r="I922" s="14" t="s">
        <v>20</v>
      </c>
      <c r="J922" s="14" t="s">
        <v>4786</v>
      </c>
    </row>
    <row r="923" spans="4:10" ht="25" customHeight="1" x14ac:dyDescent="0.2">
      <c r="D923" s="13" t="s">
        <v>85</v>
      </c>
      <c r="E923" s="13" t="s">
        <v>1811</v>
      </c>
      <c r="F923" s="13" t="s">
        <v>1810</v>
      </c>
      <c r="G923" s="14" t="str">
        <f t="shared" si="14"/>
        <v>20307</v>
      </c>
      <c r="H923" s="14" t="s">
        <v>39</v>
      </c>
      <c r="I923" s="14" t="s">
        <v>20</v>
      </c>
      <c r="J923" s="14" t="s">
        <v>4787</v>
      </c>
    </row>
    <row r="924" spans="4:10" ht="25" customHeight="1" x14ac:dyDescent="0.2">
      <c r="D924" s="13" t="s">
        <v>85</v>
      </c>
      <c r="E924" s="13" t="s">
        <v>1813</v>
      </c>
      <c r="F924" s="13" t="s">
        <v>1812</v>
      </c>
      <c r="G924" s="14" t="str">
        <f t="shared" si="14"/>
        <v>20309</v>
      </c>
      <c r="H924" s="14" t="s">
        <v>39</v>
      </c>
      <c r="I924" s="14" t="s">
        <v>20</v>
      </c>
      <c r="J924" s="14" t="s">
        <v>4788</v>
      </c>
    </row>
    <row r="925" spans="4:10" ht="25" customHeight="1" x14ac:dyDescent="0.2">
      <c r="D925" s="13" t="s">
        <v>85</v>
      </c>
      <c r="E925" s="13" t="s">
        <v>1815</v>
      </c>
      <c r="F925" s="13" t="s">
        <v>1814</v>
      </c>
      <c r="G925" s="14" t="str">
        <f t="shared" si="14"/>
        <v>20321</v>
      </c>
      <c r="H925" s="14" t="s">
        <v>39</v>
      </c>
      <c r="I925" s="14" t="s">
        <v>20</v>
      </c>
      <c r="J925" s="14" t="s">
        <v>4789</v>
      </c>
    </row>
    <row r="926" spans="4:10" ht="25" customHeight="1" x14ac:dyDescent="0.2">
      <c r="D926" s="13" t="s">
        <v>85</v>
      </c>
      <c r="E926" s="13" t="s">
        <v>1817</v>
      </c>
      <c r="F926" s="13" t="s">
        <v>1816</v>
      </c>
      <c r="G926" s="14" t="str">
        <f t="shared" si="14"/>
        <v>20323</v>
      </c>
      <c r="H926" s="14" t="s">
        <v>39</v>
      </c>
      <c r="I926" s="14" t="s">
        <v>20</v>
      </c>
      <c r="J926" s="14" t="s">
        <v>4790</v>
      </c>
    </row>
    <row r="927" spans="4:10" ht="25" customHeight="1" x14ac:dyDescent="0.2">
      <c r="D927" s="13" t="s">
        <v>85</v>
      </c>
      <c r="E927" s="13" t="s">
        <v>1819</v>
      </c>
      <c r="F927" s="13" t="s">
        <v>1818</v>
      </c>
      <c r="G927" s="14" t="str">
        <f t="shared" si="14"/>
        <v>20324</v>
      </c>
      <c r="H927" s="14" t="s">
        <v>39</v>
      </c>
      <c r="I927" s="14" t="s">
        <v>20</v>
      </c>
      <c r="J927" s="14" t="s">
        <v>4791</v>
      </c>
    </row>
    <row r="928" spans="4:10" ht="25" customHeight="1" x14ac:dyDescent="0.2">
      <c r="D928" s="13" t="s">
        <v>85</v>
      </c>
      <c r="E928" s="13" t="s">
        <v>1821</v>
      </c>
      <c r="F928" s="13" t="s">
        <v>1820</v>
      </c>
      <c r="G928" s="14" t="str">
        <f t="shared" si="14"/>
        <v>20349</v>
      </c>
      <c r="H928" s="14" t="s">
        <v>39</v>
      </c>
      <c r="I928" s="14" t="s">
        <v>20</v>
      </c>
      <c r="J928" s="14" t="s">
        <v>4792</v>
      </c>
    </row>
    <row r="929" spans="4:10" ht="25" customHeight="1" x14ac:dyDescent="0.2">
      <c r="D929" s="13" t="s">
        <v>85</v>
      </c>
      <c r="E929" s="13" t="s">
        <v>1823</v>
      </c>
      <c r="F929" s="13" t="s">
        <v>1822</v>
      </c>
      <c r="G929" s="14" t="str">
        <f t="shared" si="14"/>
        <v>20350</v>
      </c>
      <c r="H929" s="14" t="s">
        <v>39</v>
      </c>
      <c r="I929" s="14" t="s">
        <v>20</v>
      </c>
      <c r="J929" s="14" t="s">
        <v>4793</v>
      </c>
    </row>
    <row r="930" spans="4:10" ht="25" customHeight="1" x14ac:dyDescent="0.2">
      <c r="D930" s="13" t="s">
        <v>85</v>
      </c>
      <c r="E930" s="13" t="s">
        <v>1825</v>
      </c>
      <c r="F930" s="13" t="s">
        <v>1824</v>
      </c>
      <c r="G930" s="14" t="str">
        <f t="shared" si="14"/>
        <v>20361</v>
      </c>
      <c r="H930" s="14" t="s">
        <v>39</v>
      </c>
      <c r="I930" s="14" t="s">
        <v>20</v>
      </c>
      <c r="J930" s="14" t="s">
        <v>4794</v>
      </c>
    </row>
    <row r="931" spans="4:10" ht="25" customHeight="1" x14ac:dyDescent="0.2">
      <c r="D931" s="13" t="s">
        <v>85</v>
      </c>
      <c r="E931" s="13" t="s">
        <v>1827</v>
      </c>
      <c r="F931" s="13" t="s">
        <v>1826</v>
      </c>
      <c r="G931" s="14" t="str">
        <f t="shared" si="14"/>
        <v>20362</v>
      </c>
      <c r="H931" s="14" t="s">
        <v>39</v>
      </c>
      <c r="I931" s="14" t="s">
        <v>20</v>
      </c>
      <c r="J931" s="14" t="s">
        <v>4480</v>
      </c>
    </row>
    <row r="932" spans="4:10" ht="25" customHeight="1" x14ac:dyDescent="0.2">
      <c r="D932" s="13" t="s">
        <v>85</v>
      </c>
      <c r="E932" s="13" t="s">
        <v>1829</v>
      </c>
      <c r="F932" s="13" t="s">
        <v>1828</v>
      </c>
      <c r="G932" s="14" t="str">
        <f t="shared" si="14"/>
        <v>20363</v>
      </c>
      <c r="H932" s="14" t="s">
        <v>39</v>
      </c>
      <c r="I932" s="14" t="s">
        <v>20</v>
      </c>
      <c r="J932" s="14" t="s">
        <v>4795</v>
      </c>
    </row>
    <row r="933" spans="4:10" ht="25" customHeight="1" x14ac:dyDescent="0.2">
      <c r="D933" s="13" t="s">
        <v>85</v>
      </c>
      <c r="E933" s="13" t="s">
        <v>1831</v>
      </c>
      <c r="F933" s="13" t="s">
        <v>1830</v>
      </c>
      <c r="G933" s="14" t="str">
        <f t="shared" si="14"/>
        <v>20382</v>
      </c>
      <c r="H933" s="14" t="s">
        <v>39</v>
      </c>
      <c r="I933" s="14" t="s">
        <v>20</v>
      </c>
      <c r="J933" s="14" t="s">
        <v>4796</v>
      </c>
    </row>
    <row r="934" spans="4:10" ht="25" customHeight="1" x14ac:dyDescent="0.2">
      <c r="D934" s="13" t="s">
        <v>85</v>
      </c>
      <c r="E934" s="13" t="s">
        <v>1833</v>
      </c>
      <c r="F934" s="13" t="s">
        <v>1832</v>
      </c>
      <c r="G934" s="14" t="str">
        <f t="shared" si="14"/>
        <v>20383</v>
      </c>
      <c r="H934" s="14" t="s">
        <v>39</v>
      </c>
      <c r="I934" s="14" t="s">
        <v>20</v>
      </c>
      <c r="J934" s="14" t="s">
        <v>4797</v>
      </c>
    </row>
    <row r="935" spans="4:10" ht="25" customHeight="1" x14ac:dyDescent="0.2">
      <c r="D935" s="13" t="s">
        <v>85</v>
      </c>
      <c r="E935" s="13" t="s">
        <v>1835</v>
      </c>
      <c r="F935" s="13" t="s">
        <v>1834</v>
      </c>
      <c r="G935" s="14" t="str">
        <f t="shared" si="14"/>
        <v>20384</v>
      </c>
      <c r="H935" s="14" t="s">
        <v>39</v>
      </c>
      <c r="I935" s="14" t="s">
        <v>20</v>
      </c>
      <c r="J935" s="14" t="s">
        <v>4798</v>
      </c>
    </row>
    <row r="936" spans="4:10" ht="25" customHeight="1" x14ac:dyDescent="0.2">
      <c r="D936" s="13" t="s">
        <v>85</v>
      </c>
      <c r="E936" s="13" t="s">
        <v>1837</v>
      </c>
      <c r="F936" s="13" t="s">
        <v>1836</v>
      </c>
      <c r="G936" s="14" t="str">
        <f t="shared" si="14"/>
        <v>20385</v>
      </c>
      <c r="H936" s="14" t="s">
        <v>39</v>
      </c>
      <c r="I936" s="14" t="s">
        <v>20</v>
      </c>
      <c r="J936" s="14" t="s">
        <v>4799</v>
      </c>
    </row>
    <row r="937" spans="4:10" ht="25" customHeight="1" x14ac:dyDescent="0.2">
      <c r="D937" s="13" t="s">
        <v>85</v>
      </c>
      <c r="E937" s="13" t="s">
        <v>1839</v>
      </c>
      <c r="F937" s="13" t="s">
        <v>1838</v>
      </c>
      <c r="G937" s="14" t="str">
        <f t="shared" si="14"/>
        <v>20386</v>
      </c>
      <c r="H937" s="14" t="s">
        <v>39</v>
      </c>
      <c r="I937" s="14" t="s">
        <v>20</v>
      </c>
      <c r="J937" s="14" t="s">
        <v>4037</v>
      </c>
    </row>
    <row r="938" spans="4:10" ht="25" customHeight="1" x14ac:dyDescent="0.2">
      <c r="D938" s="13" t="s">
        <v>85</v>
      </c>
      <c r="E938" s="13" t="s">
        <v>1841</v>
      </c>
      <c r="F938" s="13" t="s">
        <v>1840</v>
      </c>
      <c r="G938" s="14" t="str">
        <f t="shared" si="14"/>
        <v>20388</v>
      </c>
      <c r="H938" s="14" t="s">
        <v>39</v>
      </c>
      <c r="I938" s="14" t="s">
        <v>20</v>
      </c>
      <c r="J938" s="14" t="s">
        <v>4800</v>
      </c>
    </row>
    <row r="939" spans="4:10" ht="25" customHeight="1" x14ac:dyDescent="0.2">
      <c r="D939" s="13" t="s">
        <v>85</v>
      </c>
      <c r="E939" s="13" t="s">
        <v>1843</v>
      </c>
      <c r="F939" s="13" t="s">
        <v>1842</v>
      </c>
      <c r="G939" s="14" t="str">
        <f t="shared" si="14"/>
        <v>20402</v>
      </c>
      <c r="H939" s="14" t="s">
        <v>39</v>
      </c>
      <c r="I939" s="14" t="s">
        <v>20</v>
      </c>
      <c r="J939" s="14" t="s">
        <v>4801</v>
      </c>
    </row>
    <row r="940" spans="4:10" ht="25" customHeight="1" x14ac:dyDescent="0.2">
      <c r="D940" s="13" t="s">
        <v>85</v>
      </c>
      <c r="E940" s="13" t="s">
        <v>1845</v>
      </c>
      <c r="F940" s="13" t="s">
        <v>1844</v>
      </c>
      <c r="G940" s="14" t="str">
        <f t="shared" si="14"/>
        <v>20403</v>
      </c>
      <c r="H940" s="14" t="s">
        <v>39</v>
      </c>
      <c r="I940" s="14" t="s">
        <v>20</v>
      </c>
      <c r="J940" s="14" t="s">
        <v>4802</v>
      </c>
    </row>
    <row r="941" spans="4:10" ht="25" customHeight="1" x14ac:dyDescent="0.2">
      <c r="D941" s="13" t="s">
        <v>85</v>
      </c>
      <c r="E941" s="13" t="s">
        <v>1847</v>
      </c>
      <c r="F941" s="13" t="s">
        <v>1846</v>
      </c>
      <c r="G941" s="14" t="str">
        <f t="shared" si="14"/>
        <v>20404</v>
      </c>
      <c r="H941" s="14" t="s">
        <v>39</v>
      </c>
      <c r="I941" s="14" t="s">
        <v>20</v>
      </c>
      <c r="J941" s="14" t="s">
        <v>4803</v>
      </c>
    </row>
    <row r="942" spans="4:10" ht="25" customHeight="1" x14ac:dyDescent="0.2">
      <c r="D942" s="13" t="s">
        <v>85</v>
      </c>
      <c r="E942" s="13" t="s">
        <v>1849</v>
      </c>
      <c r="F942" s="13" t="s">
        <v>1848</v>
      </c>
      <c r="G942" s="14" t="str">
        <f t="shared" si="14"/>
        <v>20407</v>
      </c>
      <c r="H942" s="14" t="s">
        <v>39</v>
      </c>
      <c r="I942" s="14" t="s">
        <v>20</v>
      </c>
      <c r="J942" s="14" t="s">
        <v>4804</v>
      </c>
    </row>
    <row r="943" spans="4:10" ht="25" customHeight="1" x14ac:dyDescent="0.2">
      <c r="D943" s="13" t="s">
        <v>85</v>
      </c>
      <c r="E943" s="13" t="s">
        <v>1851</v>
      </c>
      <c r="F943" s="13" t="s">
        <v>1850</v>
      </c>
      <c r="G943" s="14" t="str">
        <f t="shared" si="14"/>
        <v>20409</v>
      </c>
      <c r="H943" s="14" t="s">
        <v>39</v>
      </c>
      <c r="I943" s="14" t="s">
        <v>20</v>
      </c>
      <c r="J943" s="14" t="s">
        <v>4805</v>
      </c>
    </row>
    <row r="944" spans="4:10" ht="25" customHeight="1" x14ac:dyDescent="0.2">
      <c r="D944" s="13" t="s">
        <v>85</v>
      </c>
      <c r="E944" s="13" t="s">
        <v>1853</v>
      </c>
      <c r="F944" s="13" t="s">
        <v>1852</v>
      </c>
      <c r="G944" s="14" t="str">
        <f t="shared" si="14"/>
        <v>20410</v>
      </c>
      <c r="H944" s="14" t="s">
        <v>39</v>
      </c>
      <c r="I944" s="14" t="s">
        <v>20</v>
      </c>
      <c r="J944" s="14" t="s">
        <v>4806</v>
      </c>
    </row>
    <row r="945" spans="4:10" ht="25" customHeight="1" x14ac:dyDescent="0.2">
      <c r="D945" s="13" t="s">
        <v>85</v>
      </c>
      <c r="E945" s="13" t="s">
        <v>1855</v>
      </c>
      <c r="F945" s="13" t="s">
        <v>1854</v>
      </c>
      <c r="G945" s="14" t="str">
        <f t="shared" si="14"/>
        <v>20411</v>
      </c>
      <c r="H945" s="14" t="s">
        <v>39</v>
      </c>
      <c r="I945" s="14" t="s">
        <v>20</v>
      </c>
      <c r="J945" s="14" t="s">
        <v>4807</v>
      </c>
    </row>
    <row r="946" spans="4:10" ht="25" customHeight="1" x14ac:dyDescent="0.2">
      <c r="D946" s="13" t="s">
        <v>85</v>
      </c>
      <c r="E946" s="13" t="s">
        <v>1857</v>
      </c>
      <c r="F946" s="13" t="s">
        <v>1856</v>
      </c>
      <c r="G946" s="14" t="str">
        <f t="shared" si="14"/>
        <v>20412</v>
      </c>
      <c r="H946" s="14" t="s">
        <v>39</v>
      </c>
      <c r="I946" s="14" t="s">
        <v>20</v>
      </c>
      <c r="J946" s="14" t="s">
        <v>4808</v>
      </c>
    </row>
    <row r="947" spans="4:10" ht="25" customHeight="1" x14ac:dyDescent="0.2">
      <c r="D947" s="13" t="s">
        <v>85</v>
      </c>
      <c r="E947" s="13" t="s">
        <v>1859</v>
      </c>
      <c r="F947" s="13" t="s">
        <v>1858</v>
      </c>
      <c r="G947" s="14" t="str">
        <f t="shared" si="14"/>
        <v>20413</v>
      </c>
      <c r="H947" s="14" t="s">
        <v>39</v>
      </c>
      <c r="I947" s="14" t="s">
        <v>20</v>
      </c>
      <c r="J947" s="14" t="s">
        <v>4809</v>
      </c>
    </row>
    <row r="948" spans="4:10" ht="25" customHeight="1" x14ac:dyDescent="0.2">
      <c r="D948" s="13" t="s">
        <v>85</v>
      </c>
      <c r="E948" s="13" t="s">
        <v>1861</v>
      </c>
      <c r="F948" s="13" t="s">
        <v>1860</v>
      </c>
      <c r="G948" s="14" t="str">
        <f t="shared" si="14"/>
        <v>20414</v>
      </c>
      <c r="H948" s="14" t="s">
        <v>39</v>
      </c>
      <c r="I948" s="14" t="s">
        <v>20</v>
      </c>
      <c r="J948" s="14" t="s">
        <v>4810</v>
      </c>
    </row>
    <row r="949" spans="4:10" ht="25" customHeight="1" x14ac:dyDescent="0.2">
      <c r="D949" s="13" t="s">
        <v>85</v>
      </c>
      <c r="E949" s="13" t="s">
        <v>1863</v>
      </c>
      <c r="F949" s="13" t="s">
        <v>1862</v>
      </c>
      <c r="G949" s="14" t="str">
        <f t="shared" si="14"/>
        <v>20415</v>
      </c>
      <c r="H949" s="14" t="s">
        <v>39</v>
      </c>
      <c r="I949" s="14" t="s">
        <v>20</v>
      </c>
      <c r="J949" s="14" t="s">
        <v>4811</v>
      </c>
    </row>
    <row r="950" spans="4:10" ht="25" customHeight="1" x14ac:dyDescent="0.2">
      <c r="D950" s="13" t="s">
        <v>85</v>
      </c>
      <c r="E950" s="13" t="s">
        <v>1865</v>
      </c>
      <c r="F950" s="13" t="s">
        <v>1864</v>
      </c>
      <c r="G950" s="14" t="str">
        <f t="shared" si="14"/>
        <v>20416</v>
      </c>
      <c r="H950" s="14" t="s">
        <v>39</v>
      </c>
      <c r="I950" s="14" t="s">
        <v>20</v>
      </c>
      <c r="J950" s="14" t="s">
        <v>4812</v>
      </c>
    </row>
    <row r="951" spans="4:10" ht="25" customHeight="1" x14ac:dyDescent="0.2">
      <c r="D951" s="13" t="s">
        <v>85</v>
      </c>
      <c r="E951" s="13" t="s">
        <v>1867</v>
      </c>
      <c r="F951" s="13" t="s">
        <v>1866</v>
      </c>
      <c r="G951" s="14" t="str">
        <f t="shared" si="14"/>
        <v>20417</v>
      </c>
      <c r="H951" s="14" t="s">
        <v>39</v>
      </c>
      <c r="I951" s="14" t="s">
        <v>20</v>
      </c>
      <c r="J951" s="14" t="s">
        <v>4813</v>
      </c>
    </row>
    <row r="952" spans="4:10" ht="25" customHeight="1" x14ac:dyDescent="0.2">
      <c r="D952" s="13" t="s">
        <v>85</v>
      </c>
      <c r="E952" s="13" t="s">
        <v>1869</v>
      </c>
      <c r="F952" s="13" t="s">
        <v>1868</v>
      </c>
      <c r="G952" s="14" t="str">
        <f t="shared" si="14"/>
        <v>20422</v>
      </c>
      <c r="H952" s="14" t="s">
        <v>39</v>
      </c>
      <c r="I952" s="14" t="s">
        <v>20</v>
      </c>
      <c r="J952" s="14" t="s">
        <v>4814</v>
      </c>
    </row>
    <row r="953" spans="4:10" ht="25" customHeight="1" x14ac:dyDescent="0.2">
      <c r="D953" s="13" t="s">
        <v>85</v>
      </c>
      <c r="E953" s="13" t="s">
        <v>1871</v>
      </c>
      <c r="F953" s="13" t="s">
        <v>1870</v>
      </c>
      <c r="G953" s="14" t="str">
        <f t="shared" si="14"/>
        <v>20423</v>
      </c>
      <c r="H953" s="14" t="s">
        <v>39</v>
      </c>
      <c r="I953" s="14" t="s">
        <v>20</v>
      </c>
      <c r="J953" s="14" t="s">
        <v>4815</v>
      </c>
    </row>
    <row r="954" spans="4:10" ht="25" customHeight="1" x14ac:dyDescent="0.2">
      <c r="D954" s="13" t="s">
        <v>85</v>
      </c>
      <c r="E954" s="13" t="s">
        <v>1873</v>
      </c>
      <c r="F954" s="13" t="s">
        <v>1872</v>
      </c>
      <c r="G954" s="14" t="str">
        <f t="shared" si="14"/>
        <v>20425</v>
      </c>
      <c r="H954" s="14" t="s">
        <v>39</v>
      </c>
      <c r="I954" s="14" t="s">
        <v>20</v>
      </c>
      <c r="J954" s="14" t="s">
        <v>4816</v>
      </c>
    </row>
    <row r="955" spans="4:10" ht="25" customHeight="1" x14ac:dyDescent="0.2">
      <c r="D955" s="13" t="s">
        <v>85</v>
      </c>
      <c r="E955" s="13" t="s">
        <v>1875</v>
      </c>
      <c r="F955" s="13" t="s">
        <v>1874</v>
      </c>
      <c r="G955" s="14" t="str">
        <f t="shared" si="14"/>
        <v>20429</v>
      </c>
      <c r="H955" s="14" t="s">
        <v>39</v>
      </c>
      <c r="I955" s="14" t="s">
        <v>20</v>
      </c>
      <c r="J955" s="14" t="s">
        <v>4817</v>
      </c>
    </row>
    <row r="956" spans="4:10" ht="25" customHeight="1" x14ac:dyDescent="0.2">
      <c r="D956" s="13" t="s">
        <v>85</v>
      </c>
      <c r="E956" s="13" t="s">
        <v>1877</v>
      </c>
      <c r="F956" s="13" t="s">
        <v>1876</v>
      </c>
      <c r="G956" s="14" t="str">
        <f t="shared" si="14"/>
        <v>20430</v>
      </c>
      <c r="H956" s="14" t="s">
        <v>39</v>
      </c>
      <c r="I956" s="14" t="s">
        <v>20</v>
      </c>
      <c r="J956" s="14" t="s">
        <v>4818</v>
      </c>
    </row>
    <row r="957" spans="4:10" ht="25" customHeight="1" x14ac:dyDescent="0.2">
      <c r="D957" s="13" t="s">
        <v>85</v>
      </c>
      <c r="E957" s="13" t="s">
        <v>1879</v>
      </c>
      <c r="F957" s="13" t="s">
        <v>1878</v>
      </c>
      <c r="G957" s="14" t="str">
        <f t="shared" si="14"/>
        <v>20432</v>
      </c>
      <c r="H957" s="14" t="s">
        <v>39</v>
      </c>
      <c r="I957" s="14" t="s">
        <v>20</v>
      </c>
      <c r="J957" s="14" t="s">
        <v>4819</v>
      </c>
    </row>
    <row r="958" spans="4:10" ht="25" customHeight="1" x14ac:dyDescent="0.2">
      <c r="D958" s="13" t="s">
        <v>85</v>
      </c>
      <c r="E958" s="13" t="s">
        <v>1881</v>
      </c>
      <c r="F958" s="13" t="s">
        <v>1880</v>
      </c>
      <c r="G958" s="14" t="str">
        <f t="shared" si="14"/>
        <v>20446</v>
      </c>
      <c r="H958" s="14" t="s">
        <v>39</v>
      </c>
      <c r="I958" s="14" t="s">
        <v>20</v>
      </c>
      <c r="J958" s="14" t="s">
        <v>4820</v>
      </c>
    </row>
    <row r="959" spans="4:10" ht="25" customHeight="1" x14ac:dyDescent="0.2">
      <c r="D959" s="13" t="s">
        <v>85</v>
      </c>
      <c r="E959" s="13" t="s">
        <v>1883</v>
      </c>
      <c r="F959" s="13" t="s">
        <v>1882</v>
      </c>
      <c r="G959" s="14" t="str">
        <f t="shared" si="14"/>
        <v>20448</v>
      </c>
      <c r="H959" s="14" t="s">
        <v>39</v>
      </c>
      <c r="I959" s="14" t="s">
        <v>20</v>
      </c>
      <c r="J959" s="14" t="s">
        <v>4821</v>
      </c>
    </row>
    <row r="960" spans="4:10" ht="25" customHeight="1" x14ac:dyDescent="0.2">
      <c r="D960" s="13" t="s">
        <v>85</v>
      </c>
      <c r="E960" s="13" t="s">
        <v>1885</v>
      </c>
      <c r="F960" s="13" t="s">
        <v>1884</v>
      </c>
      <c r="G960" s="14" t="str">
        <f t="shared" si="14"/>
        <v>20450</v>
      </c>
      <c r="H960" s="14" t="s">
        <v>39</v>
      </c>
      <c r="I960" s="14" t="s">
        <v>20</v>
      </c>
      <c r="J960" s="14" t="s">
        <v>25</v>
      </c>
    </row>
    <row r="961" spans="4:10" ht="25" customHeight="1" x14ac:dyDescent="0.2">
      <c r="D961" s="13" t="s">
        <v>85</v>
      </c>
      <c r="E961" s="13" t="s">
        <v>1887</v>
      </c>
      <c r="F961" s="13" t="s">
        <v>1886</v>
      </c>
      <c r="G961" s="14" t="str">
        <f t="shared" si="14"/>
        <v>20451</v>
      </c>
      <c r="H961" s="14" t="s">
        <v>39</v>
      </c>
      <c r="I961" s="14" t="s">
        <v>20</v>
      </c>
      <c r="J961" s="14" t="s">
        <v>4268</v>
      </c>
    </row>
    <row r="962" spans="4:10" ht="25" customHeight="1" x14ac:dyDescent="0.2">
      <c r="D962" s="13" t="s">
        <v>85</v>
      </c>
      <c r="E962" s="13" t="s">
        <v>1889</v>
      </c>
      <c r="F962" s="13" t="s">
        <v>1888</v>
      </c>
      <c r="G962" s="14" t="str">
        <f t="shared" si="14"/>
        <v>20452</v>
      </c>
      <c r="H962" s="14" t="s">
        <v>39</v>
      </c>
      <c r="I962" s="14" t="s">
        <v>20</v>
      </c>
      <c r="J962" s="14" t="s">
        <v>4822</v>
      </c>
    </row>
    <row r="963" spans="4:10" ht="25" customHeight="1" x14ac:dyDescent="0.2">
      <c r="D963" s="13" t="s">
        <v>85</v>
      </c>
      <c r="E963" s="13" t="s">
        <v>438</v>
      </c>
      <c r="F963" s="13" t="s">
        <v>1890</v>
      </c>
      <c r="G963" s="14" t="str">
        <f t="shared" si="14"/>
        <v>20481</v>
      </c>
      <c r="H963" s="14" t="s">
        <v>39</v>
      </c>
      <c r="I963" s="14" t="s">
        <v>20</v>
      </c>
      <c r="J963" s="14" t="s">
        <v>4096</v>
      </c>
    </row>
    <row r="964" spans="4:10" ht="25" customHeight="1" x14ac:dyDescent="0.2">
      <c r="D964" s="13" t="s">
        <v>85</v>
      </c>
      <c r="E964" s="13" t="s">
        <v>1892</v>
      </c>
      <c r="F964" s="13" t="s">
        <v>1891</v>
      </c>
      <c r="G964" s="14" t="str">
        <f t="shared" si="14"/>
        <v>20482</v>
      </c>
      <c r="H964" s="14" t="s">
        <v>39</v>
      </c>
      <c r="I964" s="14" t="s">
        <v>20</v>
      </c>
      <c r="J964" s="14" t="s">
        <v>4801</v>
      </c>
    </row>
    <row r="965" spans="4:10" ht="25" customHeight="1" x14ac:dyDescent="0.2">
      <c r="D965" s="13" t="s">
        <v>85</v>
      </c>
      <c r="E965" s="13" t="s">
        <v>1894</v>
      </c>
      <c r="F965" s="13" t="s">
        <v>1893</v>
      </c>
      <c r="G965" s="14" t="str">
        <f t="shared" ref="G965:G1028" si="15">LEFT(F965,5)</f>
        <v>20485</v>
      </c>
      <c r="H965" s="14" t="s">
        <v>39</v>
      </c>
      <c r="I965" s="14" t="s">
        <v>20</v>
      </c>
      <c r="J965" s="14" t="s">
        <v>4823</v>
      </c>
    </row>
    <row r="966" spans="4:10" ht="25" customHeight="1" x14ac:dyDescent="0.2">
      <c r="D966" s="13" t="s">
        <v>85</v>
      </c>
      <c r="E966" s="13" t="s">
        <v>1896</v>
      </c>
      <c r="F966" s="13" t="s">
        <v>1895</v>
      </c>
      <c r="G966" s="14" t="str">
        <f t="shared" si="15"/>
        <v>20486</v>
      </c>
      <c r="H966" s="14" t="s">
        <v>39</v>
      </c>
      <c r="I966" s="14" t="s">
        <v>20</v>
      </c>
      <c r="J966" s="14" t="s">
        <v>4824</v>
      </c>
    </row>
    <row r="967" spans="4:10" ht="25" customHeight="1" x14ac:dyDescent="0.2">
      <c r="D967" s="13" t="s">
        <v>85</v>
      </c>
      <c r="E967" s="13" t="s">
        <v>1898</v>
      </c>
      <c r="F967" s="13" t="s">
        <v>1897</v>
      </c>
      <c r="G967" s="14" t="str">
        <f t="shared" si="15"/>
        <v>20521</v>
      </c>
      <c r="H967" s="14" t="s">
        <v>39</v>
      </c>
      <c r="I967" s="14" t="s">
        <v>20</v>
      </c>
      <c r="J967" s="14" t="s">
        <v>4825</v>
      </c>
    </row>
    <row r="968" spans="4:10" ht="25" customHeight="1" x14ac:dyDescent="0.2">
      <c r="D968" s="13" t="s">
        <v>85</v>
      </c>
      <c r="E968" s="13" t="s">
        <v>1900</v>
      </c>
      <c r="F968" s="13" t="s">
        <v>1899</v>
      </c>
      <c r="G968" s="14" t="str">
        <f t="shared" si="15"/>
        <v>20541</v>
      </c>
      <c r="H968" s="14" t="s">
        <v>39</v>
      </c>
      <c r="I968" s="14" t="s">
        <v>20</v>
      </c>
      <c r="J968" s="14" t="s">
        <v>4826</v>
      </c>
    </row>
    <row r="969" spans="4:10" ht="25" customHeight="1" x14ac:dyDescent="0.2">
      <c r="D969" s="13" t="s">
        <v>85</v>
      </c>
      <c r="E969" s="13" t="s">
        <v>1118</v>
      </c>
      <c r="F969" s="13" t="s">
        <v>1901</v>
      </c>
      <c r="G969" s="14" t="str">
        <f t="shared" si="15"/>
        <v>20543</v>
      </c>
      <c r="H969" s="14" t="s">
        <v>39</v>
      </c>
      <c r="I969" s="14" t="s">
        <v>20</v>
      </c>
      <c r="J969" s="14" t="s">
        <v>4429</v>
      </c>
    </row>
    <row r="970" spans="4:10" ht="25" customHeight="1" x14ac:dyDescent="0.2">
      <c r="D970" s="13" t="s">
        <v>85</v>
      </c>
      <c r="E970" s="13" t="s">
        <v>1903</v>
      </c>
      <c r="F970" s="13" t="s">
        <v>1902</v>
      </c>
      <c r="G970" s="14" t="str">
        <f t="shared" si="15"/>
        <v>20561</v>
      </c>
      <c r="H970" s="14" t="s">
        <v>39</v>
      </c>
      <c r="I970" s="14" t="s">
        <v>20</v>
      </c>
      <c r="J970" s="14" t="s">
        <v>4827</v>
      </c>
    </row>
    <row r="971" spans="4:10" ht="25" customHeight="1" x14ac:dyDescent="0.2">
      <c r="D971" s="13" t="s">
        <v>85</v>
      </c>
      <c r="E971" s="13" t="s">
        <v>1905</v>
      </c>
      <c r="F971" s="13" t="s">
        <v>1904</v>
      </c>
      <c r="G971" s="14" t="str">
        <f t="shared" si="15"/>
        <v>20562</v>
      </c>
      <c r="H971" s="14" t="s">
        <v>39</v>
      </c>
      <c r="I971" s="14" t="s">
        <v>20</v>
      </c>
      <c r="J971" s="14" t="s">
        <v>4828</v>
      </c>
    </row>
    <row r="972" spans="4:10" ht="25" customHeight="1" x14ac:dyDescent="0.2">
      <c r="D972" s="13" t="s">
        <v>85</v>
      </c>
      <c r="E972" s="13" t="s">
        <v>1907</v>
      </c>
      <c r="F972" s="13" t="s">
        <v>1906</v>
      </c>
      <c r="G972" s="14" t="str">
        <f t="shared" si="15"/>
        <v>20563</v>
      </c>
      <c r="H972" s="14" t="s">
        <v>39</v>
      </c>
      <c r="I972" s="14" t="s">
        <v>20</v>
      </c>
      <c r="J972" s="14" t="s">
        <v>4829</v>
      </c>
    </row>
    <row r="973" spans="4:10" ht="25" customHeight="1" x14ac:dyDescent="0.2">
      <c r="D973" s="13" t="s">
        <v>85</v>
      </c>
      <c r="E973" s="13" t="s">
        <v>1909</v>
      </c>
      <c r="F973" s="13" t="s">
        <v>1908</v>
      </c>
      <c r="G973" s="14" t="str">
        <f t="shared" si="15"/>
        <v>20583</v>
      </c>
      <c r="H973" s="14" t="s">
        <v>39</v>
      </c>
      <c r="I973" s="14" t="s">
        <v>20</v>
      </c>
      <c r="J973" s="14" t="s">
        <v>4830</v>
      </c>
    </row>
    <row r="974" spans="4:10" ht="25" customHeight="1" x14ac:dyDescent="0.2">
      <c r="D974" s="13" t="s">
        <v>85</v>
      </c>
      <c r="E974" s="13" t="s">
        <v>1911</v>
      </c>
      <c r="F974" s="13" t="s">
        <v>1910</v>
      </c>
      <c r="G974" s="14" t="str">
        <f t="shared" si="15"/>
        <v>20588</v>
      </c>
      <c r="H974" s="14" t="s">
        <v>39</v>
      </c>
      <c r="I974" s="14" t="s">
        <v>20</v>
      </c>
      <c r="J974" s="14" t="s">
        <v>4495</v>
      </c>
    </row>
    <row r="975" spans="4:10" ht="25" customHeight="1" x14ac:dyDescent="0.2">
      <c r="D975" s="13" t="s">
        <v>85</v>
      </c>
      <c r="E975" s="13" t="s">
        <v>1913</v>
      </c>
      <c r="F975" s="13" t="s">
        <v>1912</v>
      </c>
      <c r="G975" s="14" t="str">
        <f t="shared" si="15"/>
        <v>20590</v>
      </c>
      <c r="H975" s="14" t="s">
        <v>39</v>
      </c>
      <c r="I975" s="14" t="s">
        <v>20</v>
      </c>
      <c r="J975" s="14" t="s">
        <v>4831</v>
      </c>
    </row>
    <row r="976" spans="4:10" ht="25" customHeight="1" x14ac:dyDescent="0.2">
      <c r="D976" s="13" t="s">
        <v>85</v>
      </c>
      <c r="E976" s="13" t="s">
        <v>1915</v>
      </c>
      <c r="F976" s="13" t="s">
        <v>1914</v>
      </c>
      <c r="G976" s="14" t="str">
        <f t="shared" si="15"/>
        <v>20602</v>
      </c>
      <c r="H976" s="14" t="s">
        <v>39</v>
      </c>
      <c r="I976" s="14" t="s">
        <v>20</v>
      </c>
      <c r="J976" s="14" t="s">
        <v>4550</v>
      </c>
    </row>
    <row r="977" spans="4:10" ht="25" customHeight="1" x14ac:dyDescent="0.2">
      <c r="D977" s="13" t="s">
        <v>86</v>
      </c>
      <c r="E977" s="13" t="s">
        <v>1917</v>
      </c>
      <c r="F977" s="13" t="s">
        <v>1916</v>
      </c>
      <c r="G977" s="14" t="str">
        <f t="shared" si="15"/>
        <v>21201</v>
      </c>
      <c r="H977" s="14" t="s">
        <v>40</v>
      </c>
      <c r="I977" s="14" t="s">
        <v>40</v>
      </c>
      <c r="J977" s="14" t="s">
        <v>20</v>
      </c>
    </row>
    <row r="978" spans="4:10" ht="25" customHeight="1" x14ac:dyDescent="0.2">
      <c r="D978" s="13" t="s">
        <v>86</v>
      </c>
      <c r="E978" s="13" t="s">
        <v>1919</v>
      </c>
      <c r="F978" s="13" t="s">
        <v>1918</v>
      </c>
      <c r="G978" s="14" t="str">
        <f t="shared" si="15"/>
        <v>21202</v>
      </c>
      <c r="H978" s="14" t="s">
        <v>40</v>
      </c>
      <c r="I978" s="14" t="s">
        <v>4832</v>
      </c>
      <c r="J978" s="14" t="s">
        <v>20</v>
      </c>
    </row>
    <row r="979" spans="4:10" ht="25" customHeight="1" x14ac:dyDescent="0.2">
      <c r="D979" s="13" t="s">
        <v>86</v>
      </c>
      <c r="E979" s="13" t="s">
        <v>1921</v>
      </c>
      <c r="F979" s="13" t="s">
        <v>1920</v>
      </c>
      <c r="G979" s="14" t="str">
        <f t="shared" si="15"/>
        <v>21203</v>
      </c>
      <c r="H979" s="14" t="s">
        <v>40</v>
      </c>
      <c r="I979" s="14" t="s">
        <v>4429</v>
      </c>
      <c r="J979" s="14" t="s">
        <v>20</v>
      </c>
    </row>
    <row r="980" spans="4:10" ht="25" customHeight="1" x14ac:dyDescent="0.2">
      <c r="D980" s="13" t="s">
        <v>86</v>
      </c>
      <c r="E980" s="13" t="s">
        <v>1923</v>
      </c>
      <c r="F980" s="13" t="s">
        <v>1922</v>
      </c>
      <c r="G980" s="14" t="str">
        <f t="shared" si="15"/>
        <v>21204</v>
      </c>
      <c r="H980" s="14" t="s">
        <v>40</v>
      </c>
      <c r="I980" s="14" t="s">
        <v>4833</v>
      </c>
      <c r="J980" s="14" t="s">
        <v>20</v>
      </c>
    </row>
    <row r="981" spans="4:10" ht="25" customHeight="1" x14ac:dyDescent="0.2">
      <c r="D981" s="13" t="s">
        <v>86</v>
      </c>
      <c r="E981" s="13" t="s">
        <v>1925</v>
      </c>
      <c r="F981" s="13" t="s">
        <v>1924</v>
      </c>
      <c r="G981" s="14" t="str">
        <f t="shared" si="15"/>
        <v>21205</v>
      </c>
      <c r="H981" s="14" t="s">
        <v>40</v>
      </c>
      <c r="I981" s="14" t="s">
        <v>4834</v>
      </c>
      <c r="J981" s="14" t="s">
        <v>20</v>
      </c>
    </row>
    <row r="982" spans="4:10" ht="25" customHeight="1" x14ac:dyDescent="0.2">
      <c r="D982" s="13" t="s">
        <v>86</v>
      </c>
      <c r="E982" s="13" t="s">
        <v>1927</v>
      </c>
      <c r="F982" s="13" t="s">
        <v>1926</v>
      </c>
      <c r="G982" s="14" t="str">
        <f t="shared" si="15"/>
        <v>21206</v>
      </c>
      <c r="H982" s="14" t="s">
        <v>40</v>
      </c>
      <c r="I982" s="14" t="s">
        <v>4835</v>
      </c>
      <c r="J982" s="14" t="s">
        <v>20</v>
      </c>
    </row>
    <row r="983" spans="4:10" ht="25" customHeight="1" x14ac:dyDescent="0.2">
      <c r="D983" s="13" t="s">
        <v>86</v>
      </c>
      <c r="E983" s="13" t="s">
        <v>1929</v>
      </c>
      <c r="F983" s="13" t="s">
        <v>1928</v>
      </c>
      <c r="G983" s="14" t="str">
        <f t="shared" si="15"/>
        <v>21207</v>
      </c>
      <c r="H983" s="14" t="s">
        <v>40</v>
      </c>
      <c r="I983" s="14" t="s">
        <v>4836</v>
      </c>
      <c r="J983" s="14" t="s">
        <v>20</v>
      </c>
    </row>
    <row r="984" spans="4:10" ht="25" customHeight="1" x14ac:dyDescent="0.2">
      <c r="D984" s="13" t="s">
        <v>86</v>
      </c>
      <c r="E984" s="13" t="s">
        <v>1931</v>
      </c>
      <c r="F984" s="13" t="s">
        <v>1930</v>
      </c>
      <c r="G984" s="14" t="str">
        <f t="shared" si="15"/>
        <v>21208</v>
      </c>
      <c r="H984" s="14" t="s">
        <v>40</v>
      </c>
      <c r="I984" s="14" t="s">
        <v>4837</v>
      </c>
      <c r="J984" s="14" t="s">
        <v>20</v>
      </c>
    </row>
    <row r="985" spans="4:10" ht="25" customHeight="1" x14ac:dyDescent="0.2">
      <c r="D985" s="13" t="s">
        <v>86</v>
      </c>
      <c r="E985" s="13" t="s">
        <v>1933</v>
      </c>
      <c r="F985" s="13" t="s">
        <v>1932</v>
      </c>
      <c r="G985" s="14" t="str">
        <f t="shared" si="15"/>
        <v>21209</v>
      </c>
      <c r="H985" s="14" t="s">
        <v>40</v>
      </c>
      <c r="I985" s="14" t="s">
        <v>4838</v>
      </c>
      <c r="J985" s="14" t="s">
        <v>20</v>
      </c>
    </row>
    <row r="986" spans="4:10" ht="25" customHeight="1" x14ac:dyDescent="0.2">
      <c r="D986" s="13" t="s">
        <v>86</v>
      </c>
      <c r="E986" s="13" t="s">
        <v>1935</v>
      </c>
      <c r="F986" s="13" t="s">
        <v>1934</v>
      </c>
      <c r="G986" s="14" t="str">
        <f t="shared" si="15"/>
        <v>21210</v>
      </c>
      <c r="H986" s="14" t="s">
        <v>40</v>
      </c>
      <c r="I986" s="14" t="s">
        <v>4839</v>
      </c>
      <c r="J986" s="14" t="s">
        <v>20</v>
      </c>
    </row>
    <row r="987" spans="4:10" ht="25" customHeight="1" x14ac:dyDescent="0.2">
      <c r="D987" s="13" t="s">
        <v>86</v>
      </c>
      <c r="E987" s="13" t="s">
        <v>1937</v>
      </c>
      <c r="F987" s="13" t="s">
        <v>1936</v>
      </c>
      <c r="G987" s="14" t="str">
        <f t="shared" si="15"/>
        <v>21211</v>
      </c>
      <c r="H987" s="14" t="s">
        <v>40</v>
      </c>
      <c r="I987" s="14" t="s">
        <v>4840</v>
      </c>
      <c r="J987" s="14" t="s">
        <v>20</v>
      </c>
    </row>
    <row r="988" spans="4:10" ht="25" customHeight="1" x14ac:dyDescent="0.2">
      <c r="D988" s="13" t="s">
        <v>86</v>
      </c>
      <c r="E988" s="13" t="s">
        <v>1939</v>
      </c>
      <c r="F988" s="13" t="s">
        <v>1938</v>
      </c>
      <c r="G988" s="14" t="str">
        <f t="shared" si="15"/>
        <v>21212</v>
      </c>
      <c r="H988" s="14" t="s">
        <v>40</v>
      </c>
      <c r="I988" s="14" t="s">
        <v>4841</v>
      </c>
      <c r="J988" s="14" t="s">
        <v>20</v>
      </c>
    </row>
    <row r="989" spans="4:10" ht="25" customHeight="1" x14ac:dyDescent="0.2">
      <c r="D989" s="13" t="s">
        <v>86</v>
      </c>
      <c r="E989" s="13" t="s">
        <v>1941</v>
      </c>
      <c r="F989" s="13" t="s">
        <v>1940</v>
      </c>
      <c r="G989" s="14" t="str">
        <f t="shared" si="15"/>
        <v>21213</v>
      </c>
      <c r="H989" s="14" t="s">
        <v>40</v>
      </c>
      <c r="I989" s="14" t="s">
        <v>4842</v>
      </c>
      <c r="J989" s="14" t="s">
        <v>20</v>
      </c>
    </row>
    <row r="990" spans="4:10" ht="25" customHeight="1" x14ac:dyDescent="0.2">
      <c r="D990" s="13" t="s">
        <v>86</v>
      </c>
      <c r="E990" s="13" t="s">
        <v>1943</v>
      </c>
      <c r="F990" s="13" t="s">
        <v>1942</v>
      </c>
      <c r="G990" s="14" t="str">
        <f t="shared" si="15"/>
        <v>21214</v>
      </c>
      <c r="H990" s="14" t="s">
        <v>40</v>
      </c>
      <c r="I990" s="14" t="s">
        <v>4843</v>
      </c>
      <c r="J990" s="14" t="s">
        <v>20</v>
      </c>
    </row>
    <row r="991" spans="4:10" ht="25" customHeight="1" x14ac:dyDescent="0.2">
      <c r="D991" s="13" t="s">
        <v>86</v>
      </c>
      <c r="E991" s="13" t="s">
        <v>1945</v>
      </c>
      <c r="F991" s="13" t="s">
        <v>1944</v>
      </c>
      <c r="G991" s="14" t="str">
        <f t="shared" si="15"/>
        <v>21215</v>
      </c>
      <c r="H991" s="14" t="s">
        <v>40</v>
      </c>
      <c r="I991" s="14" t="s">
        <v>4844</v>
      </c>
      <c r="J991" s="14" t="s">
        <v>20</v>
      </c>
    </row>
    <row r="992" spans="4:10" ht="25" customHeight="1" x14ac:dyDescent="0.2">
      <c r="D992" s="13" t="s">
        <v>86</v>
      </c>
      <c r="E992" s="13" t="s">
        <v>1947</v>
      </c>
      <c r="F992" s="13" t="s">
        <v>1946</v>
      </c>
      <c r="G992" s="14" t="str">
        <f t="shared" si="15"/>
        <v>21216</v>
      </c>
      <c r="H992" s="14" t="s">
        <v>40</v>
      </c>
      <c r="I992" s="14" t="s">
        <v>4611</v>
      </c>
      <c r="J992" s="14" t="s">
        <v>20</v>
      </c>
    </row>
    <row r="993" spans="4:10" ht="25" customHeight="1" x14ac:dyDescent="0.2">
      <c r="D993" s="13" t="s">
        <v>86</v>
      </c>
      <c r="E993" s="13" t="s">
        <v>1949</v>
      </c>
      <c r="F993" s="13" t="s">
        <v>1948</v>
      </c>
      <c r="G993" s="14" t="str">
        <f t="shared" si="15"/>
        <v>21217</v>
      </c>
      <c r="H993" s="14" t="s">
        <v>40</v>
      </c>
      <c r="I993" s="14" t="s">
        <v>4845</v>
      </c>
      <c r="J993" s="14" t="s">
        <v>20</v>
      </c>
    </row>
    <row r="994" spans="4:10" ht="25" customHeight="1" x14ac:dyDescent="0.2">
      <c r="D994" s="13" t="s">
        <v>86</v>
      </c>
      <c r="E994" s="13" t="s">
        <v>1951</v>
      </c>
      <c r="F994" s="13" t="s">
        <v>1950</v>
      </c>
      <c r="G994" s="14" t="str">
        <f t="shared" si="15"/>
        <v>21218</v>
      </c>
      <c r="H994" s="14" t="s">
        <v>40</v>
      </c>
      <c r="I994" s="14" t="s">
        <v>4846</v>
      </c>
      <c r="J994" s="14" t="s">
        <v>20</v>
      </c>
    </row>
    <row r="995" spans="4:10" ht="25" customHeight="1" x14ac:dyDescent="0.2">
      <c r="D995" s="13" t="s">
        <v>86</v>
      </c>
      <c r="E995" s="13" t="s">
        <v>1953</v>
      </c>
      <c r="F995" s="13" t="s">
        <v>1952</v>
      </c>
      <c r="G995" s="14" t="str">
        <f t="shared" si="15"/>
        <v>21219</v>
      </c>
      <c r="H995" s="14" t="s">
        <v>40</v>
      </c>
      <c r="I995" s="14" t="s">
        <v>4847</v>
      </c>
      <c r="J995" s="14" t="s">
        <v>20</v>
      </c>
    </row>
    <row r="996" spans="4:10" ht="25" customHeight="1" x14ac:dyDescent="0.2">
      <c r="D996" s="13" t="s">
        <v>86</v>
      </c>
      <c r="E996" s="13" t="s">
        <v>1955</v>
      </c>
      <c r="F996" s="13" t="s">
        <v>1954</v>
      </c>
      <c r="G996" s="14" t="str">
        <f t="shared" si="15"/>
        <v>21220</v>
      </c>
      <c r="H996" s="14" t="s">
        <v>40</v>
      </c>
      <c r="I996" s="14" t="s">
        <v>4848</v>
      </c>
      <c r="J996" s="14" t="s">
        <v>20</v>
      </c>
    </row>
    <row r="997" spans="4:10" ht="25" customHeight="1" x14ac:dyDescent="0.2">
      <c r="D997" s="13" t="s">
        <v>86</v>
      </c>
      <c r="E997" s="13" t="s">
        <v>1957</v>
      </c>
      <c r="F997" s="13" t="s">
        <v>1956</v>
      </c>
      <c r="G997" s="14" t="str">
        <f t="shared" si="15"/>
        <v>21221</v>
      </c>
      <c r="H997" s="14" t="s">
        <v>40</v>
      </c>
      <c r="I997" s="14" t="s">
        <v>4849</v>
      </c>
      <c r="J997" s="14" t="s">
        <v>20</v>
      </c>
    </row>
    <row r="998" spans="4:10" ht="25" customHeight="1" x14ac:dyDescent="0.2">
      <c r="D998" s="13" t="s">
        <v>86</v>
      </c>
      <c r="E998" s="13" t="s">
        <v>1959</v>
      </c>
      <c r="F998" s="13" t="s">
        <v>1958</v>
      </c>
      <c r="G998" s="14" t="str">
        <f t="shared" si="15"/>
        <v>21302</v>
      </c>
      <c r="H998" s="14" t="s">
        <v>40</v>
      </c>
      <c r="I998" s="14" t="s">
        <v>20</v>
      </c>
      <c r="J998" s="14" t="s">
        <v>4850</v>
      </c>
    </row>
    <row r="999" spans="4:10" ht="25" customHeight="1" x14ac:dyDescent="0.2">
      <c r="D999" s="13" t="s">
        <v>86</v>
      </c>
      <c r="E999" s="13" t="s">
        <v>1961</v>
      </c>
      <c r="F999" s="13" t="s">
        <v>1960</v>
      </c>
      <c r="G999" s="14" t="str">
        <f t="shared" si="15"/>
        <v>21303</v>
      </c>
      <c r="H999" s="14" t="s">
        <v>40</v>
      </c>
      <c r="I999" s="14" t="s">
        <v>20</v>
      </c>
      <c r="J999" s="14" t="s">
        <v>4851</v>
      </c>
    </row>
    <row r="1000" spans="4:10" ht="25" customHeight="1" x14ac:dyDescent="0.2">
      <c r="D1000" s="13" t="s">
        <v>86</v>
      </c>
      <c r="E1000" s="13" t="s">
        <v>1963</v>
      </c>
      <c r="F1000" s="13" t="s">
        <v>1962</v>
      </c>
      <c r="G1000" s="14" t="str">
        <f t="shared" si="15"/>
        <v>21341</v>
      </c>
      <c r="H1000" s="14" t="s">
        <v>40</v>
      </c>
      <c r="I1000" s="14" t="s">
        <v>20</v>
      </c>
      <c r="J1000" s="14" t="s">
        <v>4852</v>
      </c>
    </row>
    <row r="1001" spans="4:10" ht="25" customHeight="1" x14ac:dyDescent="0.2">
      <c r="D1001" s="13" t="s">
        <v>86</v>
      </c>
      <c r="E1001" s="13" t="s">
        <v>1965</v>
      </c>
      <c r="F1001" s="13" t="s">
        <v>1964</v>
      </c>
      <c r="G1001" s="14" t="str">
        <f t="shared" si="15"/>
        <v>21361</v>
      </c>
      <c r="H1001" s="14" t="s">
        <v>40</v>
      </c>
      <c r="I1001" s="14" t="s">
        <v>20</v>
      </c>
      <c r="J1001" s="14" t="s">
        <v>4853</v>
      </c>
    </row>
    <row r="1002" spans="4:10" ht="25" customHeight="1" x14ac:dyDescent="0.2">
      <c r="D1002" s="13" t="s">
        <v>86</v>
      </c>
      <c r="E1002" s="13" t="s">
        <v>1967</v>
      </c>
      <c r="F1002" s="13" t="s">
        <v>1966</v>
      </c>
      <c r="G1002" s="14" t="str">
        <f t="shared" si="15"/>
        <v>21362</v>
      </c>
      <c r="H1002" s="14" t="s">
        <v>40</v>
      </c>
      <c r="I1002" s="14" t="s">
        <v>20</v>
      </c>
      <c r="J1002" s="14" t="s">
        <v>4854</v>
      </c>
    </row>
    <row r="1003" spans="4:10" ht="25" customHeight="1" x14ac:dyDescent="0.2">
      <c r="D1003" s="13" t="s">
        <v>86</v>
      </c>
      <c r="E1003" s="13" t="s">
        <v>1969</v>
      </c>
      <c r="F1003" s="13" t="s">
        <v>1968</v>
      </c>
      <c r="G1003" s="14" t="str">
        <f t="shared" si="15"/>
        <v>21381</v>
      </c>
      <c r="H1003" s="14" t="s">
        <v>40</v>
      </c>
      <c r="I1003" s="14" t="s">
        <v>20</v>
      </c>
      <c r="J1003" s="14" t="s">
        <v>4855</v>
      </c>
    </row>
    <row r="1004" spans="4:10" ht="25" customHeight="1" x14ac:dyDescent="0.2">
      <c r="D1004" s="13" t="s">
        <v>86</v>
      </c>
      <c r="E1004" s="13" t="s">
        <v>1971</v>
      </c>
      <c r="F1004" s="13" t="s">
        <v>1970</v>
      </c>
      <c r="G1004" s="14" t="str">
        <f t="shared" si="15"/>
        <v>21382</v>
      </c>
      <c r="H1004" s="14" t="s">
        <v>40</v>
      </c>
      <c r="I1004" s="14" t="s">
        <v>20</v>
      </c>
      <c r="J1004" s="14" t="s">
        <v>4856</v>
      </c>
    </row>
    <row r="1005" spans="4:10" ht="25" customHeight="1" x14ac:dyDescent="0.2">
      <c r="D1005" s="13" t="s">
        <v>86</v>
      </c>
      <c r="E1005" s="13" t="s">
        <v>1973</v>
      </c>
      <c r="F1005" s="13" t="s">
        <v>1972</v>
      </c>
      <c r="G1005" s="14" t="str">
        <f t="shared" si="15"/>
        <v>21383</v>
      </c>
      <c r="H1005" s="14" t="s">
        <v>40</v>
      </c>
      <c r="I1005" s="14" t="s">
        <v>20</v>
      </c>
      <c r="J1005" s="14" t="s">
        <v>4857</v>
      </c>
    </row>
    <row r="1006" spans="4:10" ht="25" customHeight="1" x14ac:dyDescent="0.2">
      <c r="D1006" s="13" t="s">
        <v>86</v>
      </c>
      <c r="E1006" s="13" t="s">
        <v>1975</v>
      </c>
      <c r="F1006" s="13" t="s">
        <v>1974</v>
      </c>
      <c r="G1006" s="14" t="str">
        <f t="shared" si="15"/>
        <v>21401</v>
      </c>
      <c r="H1006" s="14" t="s">
        <v>40</v>
      </c>
      <c r="I1006" s="14" t="s">
        <v>20</v>
      </c>
      <c r="J1006" s="14" t="s">
        <v>4858</v>
      </c>
    </row>
    <row r="1007" spans="4:10" ht="25" customHeight="1" x14ac:dyDescent="0.2">
      <c r="D1007" s="13" t="s">
        <v>86</v>
      </c>
      <c r="E1007" s="13" t="s">
        <v>1977</v>
      </c>
      <c r="F1007" s="13" t="s">
        <v>1976</v>
      </c>
      <c r="G1007" s="14" t="str">
        <f t="shared" si="15"/>
        <v>21403</v>
      </c>
      <c r="H1007" s="14" t="s">
        <v>40</v>
      </c>
      <c r="I1007" s="14" t="s">
        <v>20</v>
      </c>
      <c r="J1007" s="14" t="s">
        <v>4733</v>
      </c>
    </row>
    <row r="1008" spans="4:10" ht="25" customHeight="1" x14ac:dyDescent="0.2">
      <c r="D1008" s="13" t="s">
        <v>86</v>
      </c>
      <c r="E1008" s="13" t="s">
        <v>438</v>
      </c>
      <c r="F1008" s="13" t="s">
        <v>1978</v>
      </c>
      <c r="G1008" s="14" t="str">
        <f t="shared" si="15"/>
        <v>21404</v>
      </c>
      <c r="H1008" s="14" t="s">
        <v>40</v>
      </c>
      <c r="I1008" s="14" t="s">
        <v>20</v>
      </c>
      <c r="J1008" s="14" t="s">
        <v>4096</v>
      </c>
    </row>
    <row r="1009" spans="4:10" ht="25" customHeight="1" x14ac:dyDescent="0.2">
      <c r="D1009" s="13" t="s">
        <v>86</v>
      </c>
      <c r="E1009" s="13" t="s">
        <v>1980</v>
      </c>
      <c r="F1009" s="13" t="s">
        <v>1979</v>
      </c>
      <c r="G1009" s="14" t="str">
        <f t="shared" si="15"/>
        <v>21421</v>
      </c>
      <c r="H1009" s="14" t="s">
        <v>40</v>
      </c>
      <c r="I1009" s="14" t="s">
        <v>20</v>
      </c>
      <c r="J1009" s="14" t="s">
        <v>4859</v>
      </c>
    </row>
    <row r="1010" spans="4:10" ht="25" customHeight="1" x14ac:dyDescent="0.2">
      <c r="D1010" s="13" t="s">
        <v>86</v>
      </c>
      <c r="E1010" s="13" t="s">
        <v>1982</v>
      </c>
      <c r="F1010" s="13" t="s">
        <v>1981</v>
      </c>
      <c r="G1010" s="14" t="str">
        <f t="shared" si="15"/>
        <v>21501</v>
      </c>
      <c r="H1010" s="14" t="s">
        <v>40</v>
      </c>
      <c r="I1010" s="14" t="s">
        <v>20</v>
      </c>
      <c r="J1010" s="14" t="s">
        <v>4860</v>
      </c>
    </row>
    <row r="1011" spans="4:10" ht="25" customHeight="1" x14ac:dyDescent="0.2">
      <c r="D1011" s="13" t="s">
        <v>86</v>
      </c>
      <c r="E1011" s="13" t="s">
        <v>1984</v>
      </c>
      <c r="F1011" s="13" t="s">
        <v>1983</v>
      </c>
      <c r="G1011" s="14" t="str">
        <f t="shared" si="15"/>
        <v>21502</v>
      </c>
      <c r="H1011" s="14" t="s">
        <v>40</v>
      </c>
      <c r="I1011" s="14" t="s">
        <v>20</v>
      </c>
      <c r="J1011" s="14" t="s">
        <v>4861</v>
      </c>
    </row>
    <row r="1012" spans="4:10" ht="25" customHeight="1" x14ac:dyDescent="0.2">
      <c r="D1012" s="13" t="s">
        <v>86</v>
      </c>
      <c r="E1012" s="13" t="s">
        <v>1986</v>
      </c>
      <c r="F1012" s="13" t="s">
        <v>1985</v>
      </c>
      <c r="G1012" s="14" t="str">
        <f t="shared" si="15"/>
        <v>21503</v>
      </c>
      <c r="H1012" s="14" t="s">
        <v>40</v>
      </c>
      <c r="I1012" s="14" t="s">
        <v>20</v>
      </c>
      <c r="J1012" s="14" t="s">
        <v>4862</v>
      </c>
    </row>
    <row r="1013" spans="4:10" ht="25" customHeight="1" x14ac:dyDescent="0.2">
      <c r="D1013" s="13" t="s">
        <v>86</v>
      </c>
      <c r="E1013" s="13" t="s">
        <v>1988</v>
      </c>
      <c r="F1013" s="13" t="s">
        <v>1987</v>
      </c>
      <c r="G1013" s="14" t="str">
        <f t="shared" si="15"/>
        <v>21504</v>
      </c>
      <c r="H1013" s="14" t="s">
        <v>40</v>
      </c>
      <c r="I1013" s="14" t="s">
        <v>20</v>
      </c>
      <c r="J1013" s="14" t="s">
        <v>4863</v>
      </c>
    </row>
    <row r="1014" spans="4:10" ht="25" customHeight="1" x14ac:dyDescent="0.2">
      <c r="D1014" s="13" t="s">
        <v>86</v>
      </c>
      <c r="E1014" s="13" t="s">
        <v>1990</v>
      </c>
      <c r="F1014" s="13" t="s">
        <v>1989</v>
      </c>
      <c r="G1014" s="14" t="str">
        <f t="shared" si="15"/>
        <v>21505</v>
      </c>
      <c r="H1014" s="14" t="s">
        <v>40</v>
      </c>
      <c r="I1014" s="14" t="s">
        <v>20</v>
      </c>
      <c r="J1014" s="14" t="s">
        <v>4864</v>
      </c>
    </row>
    <row r="1015" spans="4:10" ht="25" customHeight="1" x14ac:dyDescent="0.2">
      <c r="D1015" s="13" t="s">
        <v>86</v>
      </c>
      <c r="E1015" s="13" t="s">
        <v>1992</v>
      </c>
      <c r="F1015" s="13" t="s">
        <v>1991</v>
      </c>
      <c r="G1015" s="14" t="str">
        <f t="shared" si="15"/>
        <v>21506</v>
      </c>
      <c r="H1015" s="14" t="s">
        <v>40</v>
      </c>
      <c r="I1015" s="14" t="s">
        <v>20</v>
      </c>
      <c r="J1015" s="14" t="s">
        <v>4865</v>
      </c>
    </row>
    <row r="1016" spans="4:10" ht="25" customHeight="1" x14ac:dyDescent="0.2">
      <c r="D1016" s="13" t="s">
        <v>86</v>
      </c>
      <c r="E1016" s="13" t="s">
        <v>1994</v>
      </c>
      <c r="F1016" s="13" t="s">
        <v>1993</v>
      </c>
      <c r="G1016" s="14" t="str">
        <f t="shared" si="15"/>
        <v>21507</v>
      </c>
      <c r="H1016" s="14" t="s">
        <v>40</v>
      </c>
      <c r="I1016" s="14" t="s">
        <v>20</v>
      </c>
      <c r="J1016" s="14" t="s">
        <v>4866</v>
      </c>
    </row>
    <row r="1017" spans="4:10" ht="25" customHeight="1" x14ac:dyDescent="0.2">
      <c r="D1017" s="13" t="s">
        <v>86</v>
      </c>
      <c r="E1017" s="13" t="s">
        <v>1996</v>
      </c>
      <c r="F1017" s="13" t="s">
        <v>1995</v>
      </c>
      <c r="G1017" s="14" t="str">
        <f t="shared" si="15"/>
        <v>21521</v>
      </c>
      <c r="H1017" s="14" t="s">
        <v>40</v>
      </c>
      <c r="I1017" s="14" t="s">
        <v>20</v>
      </c>
      <c r="J1017" s="14" t="s">
        <v>4867</v>
      </c>
    </row>
    <row r="1018" spans="4:10" ht="25" customHeight="1" x14ac:dyDescent="0.2">
      <c r="D1018" s="13" t="s">
        <v>86</v>
      </c>
      <c r="E1018" s="13" t="s">
        <v>1998</v>
      </c>
      <c r="F1018" s="13" t="s">
        <v>1997</v>
      </c>
      <c r="G1018" s="14" t="str">
        <f t="shared" si="15"/>
        <v>21604</v>
      </c>
      <c r="H1018" s="14" t="s">
        <v>40</v>
      </c>
      <c r="I1018" s="14" t="s">
        <v>20</v>
      </c>
      <c r="J1018" s="14" t="s">
        <v>4865</v>
      </c>
    </row>
    <row r="1019" spans="4:10" ht="25" customHeight="1" x14ac:dyDescent="0.2">
      <c r="D1019" s="14" t="s">
        <v>87</v>
      </c>
      <c r="E1019" s="14" t="s">
        <v>3833</v>
      </c>
      <c r="F1019" s="14" t="s">
        <v>3618</v>
      </c>
      <c r="G1019" s="14" t="str">
        <f t="shared" si="15"/>
        <v>22101</v>
      </c>
      <c r="H1019" s="14" t="s">
        <v>41</v>
      </c>
      <c r="I1019" s="14" t="s">
        <v>41</v>
      </c>
      <c r="J1019" s="14" t="s">
        <v>4868</v>
      </c>
    </row>
    <row r="1020" spans="4:10" ht="25" customHeight="1" x14ac:dyDescent="0.2">
      <c r="D1020" s="14" t="s">
        <v>87</v>
      </c>
      <c r="E1020" s="14" t="s">
        <v>3834</v>
      </c>
      <c r="F1020" s="14" t="s">
        <v>3619</v>
      </c>
      <c r="G1020" s="14" t="str">
        <f t="shared" si="15"/>
        <v>22102</v>
      </c>
      <c r="H1020" s="14" t="s">
        <v>41</v>
      </c>
      <c r="I1020" s="14" t="s">
        <v>41</v>
      </c>
      <c r="J1020" s="14" t="s">
        <v>4869</v>
      </c>
    </row>
    <row r="1021" spans="4:10" ht="25" customHeight="1" x14ac:dyDescent="0.2">
      <c r="D1021" s="14" t="s">
        <v>87</v>
      </c>
      <c r="E1021" s="14" t="s">
        <v>3835</v>
      </c>
      <c r="F1021" s="14" t="s">
        <v>3620</v>
      </c>
      <c r="G1021" s="14" t="str">
        <f t="shared" si="15"/>
        <v>22103</v>
      </c>
      <c r="H1021" s="14" t="s">
        <v>41</v>
      </c>
      <c r="I1021" s="14" t="s">
        <v>41</v>
      </c>
      <c r="J1021" s="14" t="s">
        <v>4089</v>
      </c>
    </row>
    <row r="1022" spans="4:10" ht="25" customHeight="1" x14ac:dyDescent="0.2">
      <c r="D1022" s="14" t="s">
        <v>87</v>
      </c>
      <c r="E1022" s="14" t="s">
        <v>3621</v>
      </c>
      <c r="F1022" s="14">
        <v>221384</v>
      </c>
      <c r="G1022" s="14" t="str">
        <f t="shared" si="15"/>
        <v>22138</v>
      </c>
      <c r="H1022" s="14" t="s">
        <v>41</v>
      </c>
      <c r="I1022" s="14" t="s">
        <v>4870</v>
      </c>
      <c r="J1022" s="14" t="s">
        <v>4445</v>
      </c>
    </row>
    <row r="1023" spans="4:10" ht="25" customHeight="1" x14ac:dyDescent="0.2">
      <c r="D1023" s="14" t="s">
        <v>87</v>
      </c>
      <c r="E1023" s="14" t="s">
        <v>3622</v>
      </c>
      <c r="F1023" s="14">
        <v>221392</v>
      </c>
      <c r="G1023" s="14" t="str">
        <f t="shared" si="15"/>
        <v>22139</v>
      </c>
      <c r="H1023" s="14" t="s">
        <v>41</v>
      </c>
      <c r="I1023" s="14" t="s">
        <v>4870</v>
      </c>
      <c r="J1023" s="14" t="s">
        <v>4871</v>
      </c>
    </row>
    <row r="1024" spans="4:10" ht="25" customHeight="1" x14ac:dyDescent="0.2">
      <c r="D1024" s="14" t="s">
        <v>87</v>
      </c>
      <c r="E1024" s="14" t="s">
        <v>3836</v>
      </c>
      <c r="F1024" s="14">
        <v>221406</v>
      </c>
      <c r="G1024" s="14" t="str">
        <f t="shared" si="15"/>
        <v>22140</v>
      </c>
      <c r="H1024" s="14" t="s">
        <v>41</v>
      </c>
      <c r="I1024" s="14" t="s">
        <v>4870</v>
      </c>
      <c r="J1024" s="14" t="s">
        <v>4872</v>
      </c>
    </row>
    <row r="1025" spans="4:10" ht="25" customHeight="1" x14ac:dyDescent="0.2">
      <c r="D1025" s="13" t="s">
        <v>87</v>
      </c>
      <c r="E1025" s="13" t="s">
        <v>2000</v>
      </c>
      <c r="F1025" s="13" t="s">
        <v>1999</v>
      </c>
      <c r="G1025" s="14" t="str">
        <f t="shared" si="15"/>
        <v>22203</v>
      </c>
      <c r="H1025" s="14" t="s">
        <v>41</v>
      </c>
      <c r="I1025" s="14" t="s">
        <v>4873</v>
      </c>
      <c r="J1025" s="14" t="s">
        <v>20</v>
      </c>
    </row>
    <row r="1026" spans="4:10" ht="25" customHeight="1" x14ac:dyDescent="0.2">
      <c r="D1026" s="13" t="s">
        <v>87</v>
      </c>
      <c r="E1026" s="13" t="s">
        <v>2002</v>
      </c>
      <c r="F1026" s="13" t="s">
        <v>2001</v>
      </c>
      <c r="G1026" s="14" t="str">
        <f t="shared" si="15"/>
        <v>22205</v>
      </c>
      <c r="H1026" s="14" t="s">
        <v>41</v>
      </c>
      <c r="I1026" s="14" t="s">
        <v>4874</v>
      </c>
      <c r="J1026" s="14" t="s">
        <v>20</v>
      </c>
    </row>
    <row r="1027" spans="4:10" ht="25" customHeight="1" x14ac:dyDescent="0.2">
      <c r="D1027" s="13" t="s">
        <v>87</v>
      </c>
      <c r="E1027" s="13" t="s">
        <v>2004</v>
      </c>
      <c r="F1027" s="13" t="s">
        <v>2003</v>
      </c>
      <c r="G1027" s="14" t="str">
        <f t="shared" si="15"/>
        <v>22206</v>
      </c>
      <c r="H1027" s="14" t="s">
        <v>41</v>
      </c>
      <c r="I1027" s="14" t="s">
        <v>4314</v>
      </c>
      <c r="J1027" s="14" t="s">
        <v>20</v>
      </c>
    </row>
    <row r="1028" spans="4:10" ht="25" customHeight="1" x14ac:dyDescent="0.2">
      <c r="D1028" s="13" t="s">
        <v>87</v>
      </c>
      <c r="E1028" s="13" t="s">
        <v>2006</v>
      </c>
      <c r="F1028" s="13" t="s">
        <v>2005</v>
      </c>
      <c r="G1028" s="14" t="str">
        <f t="shared" si="15"/>
        <v>22207</v>
      </c>
      <c r="H1028" s="14" t="s">
        <v>41</v>
      </c>
      <c r="I1028" s="14" t="s">
        <v>4875</v>
      </c>
      <c r="J1028" s="14" t="s">
        <v>20</v>
      </c>
    </row>
    <row r="1029" spans="4:10" ht="25" customHeight="1" x14ac:dyDescent="0.2">
      <c r="D1029" s="13" t="s">
        <v>87</v>
      </c>
      <c r="E1029" s="13" t="s">
        <v>2008</v>
      </c>
      <c r="F1029" s="13" t="s">
        <v>2007</v>
      </c>
      <c r="G1029" s="14" t="str">
        <f t="shared" ref="G1029:G1092" si="16">LEFT(F1029,5)</f>
        <v>22208</v>
      </c>
      <c r="H1029" s="14" t="s">
        <v>41</v>
      </c>
      <c r="I1029" s="14" t="s">
        <v>4876</v>
      </c>
      <c r="J1029" s="14" t="s">
        <v>20</v>
      </c>
    </row>
    <row r="1030" spans="4:10" ht="25" customHeight="1" x14ac:dyDescent="0.2">
      <c r="D1030" s="13" t="s">
        <v>87</v>
      </c>
      <c r="E1030" s="13" t="s">
        <v>2010</v>
      </c>
      <c r="F1030" s="13" t="s">
        <v>2009</v>
      </c>
      <c r="G1030" s="14" t="str">
        <f t="shared" si="16"/>
        <v>22209</v>
      </c>
      <c r="H1030" s="14" t="s">
        <v>41</v>
      </c>
      <c r="I1030" s="14" t="s">
        <v>4877</v>
      </c>
      <c r="J1030" s="14" t="s">
        <v>20</v>
      </c>
    </row>
    <row r="1031" spans="4:10" ht="25" customHeight="1" x14ac:dyDescent="0.2">
      <c r="D1031" s="13" t="s">
        <v>87</v>
      </c>
      <c r="E1031" s="13" t="s">
        <v>2012</v>
      </c>
      <c r="F1031" s="13" t="s">
        <v>2011</v>
      </c>
      <c r="G1031" s="14" t="str">
        <f t="shared" si="16"/>
        <v>22210</v>
      </c>
      <c r="H1031" s="14" t="s">
        <v>41</v>
      </c>
      <c r="I1031" s="14" t="s">
        <v>4878</v>
      </c>
      <c r="J1031" s="14" t="s">
        <v>20</v>
      </c>
    </row>
    <row r="1032" spans="4:10" ht="25" customHeight="1" x14ac:dyDescent="0.2">
      <c r="D1032" s="13" t="s">
        <v>87</v>
      </c>
      <c r="E1032" s="13" t="s">
        <v>2014</v>
      </c>
      <c r="F1032" s="13" t="s">
        <v>2013</v>
      </c>
      <c r="G1032" s="14" t="str">
        <f t="shared" si="16"/>
        <v>22211</v>
      </c>
      <c r="H1032" s="14" t="s">
        <v>41</v>
      </c>
      <c r="I1032" s="14" t="s">
        <v>4879</v>
      </c>
      <c r="J1032" s="14" t="s">
        <v>20</v>
      </c>
    </row>
    <row r="1033" spans="4:10" ht="25" customHeight="1" x14ac:dyDescent="0.2">
      <c r="D1033" s="13" t="s">
        <v>87</v>
      </c>
      <c r="E1033" s="13" t="s">
        <v>2016</v>
      </c>
      <c r="F1033" s="13" t="s">
        <v>2015</v>
      </c>
      <c r="G1033" s="14" t="str">
        <f t="shared" si="16"/>
        <v>22212</v>
      </c>
      <c r="H1033" s="14" t="s">
        <v>41</v>
      </c>
      <c r="I1033" s="14" t="s">
        <v>4880</v>
      </c>
      <c r="J1033" s="14" t="s">
        <v>20</v>
      </c>
    </row>
    <row r="1034" spans="4:10" ht="25" customHeight="1" x14ac:dyDescent="0.2">
      <c r="D1034" s="13" t="s">
        <v>87</v>
      </c>
      <c r="E1034" s="13" t="s">
        <v>2018</v>
      </c>
      <c r="F1034" s="13" t="s">
        <v>2017</v>
      </c>
      <c r="G1034" s="14" t="str">
        <f t="shared" si="16"/>
        <v>22213</v>
      </c>
      <c r="H1034" s="14" t="s">
        <v>41</v>
      </c>
      <c r="I1034" s="14" t="s">
        <v>4881</v>
      </c>
      <c r="J1034" s="14" t="s">
        <v>20</v>
      </c>
    </row>
    <row r="1035" spans="4:10" ht="25" customHeight="1" x14ac:dyDescent="0.2">
      <c r="D1035" s="13" t="s">
        <v>87</v>
      </c>
      <c r="E1035" s="13" t="s">
        <v>2020</v>
      </c>
      <c r="F1035" s="13" t="s">
        <v>2019</v>
      </c>
      <c r="G1035" s="14" t="str">
        <f t="shared" si="16"/>
        <v>22214</v>
      </c>
      <c r="H1035" s="14" t="s">
        <v>41</v>
      </c>
      <c r="I1035" s="14" t="s">
        <v>4882</v>
      </c>
      <c r="J1035" s="14" t="s">
        <v>20</v>
      </c>
    </row>
    <row r="1036" spans="4:10" ht="25" customHeight="1" x14ac:dyDescent="0.2">
      <c r="D1036" s="13" t="s">
        <v>87</v>
      </c>
      <c r="E1036" s="13" t="s">
        <v>2022</v>
      </c>
      <c r="F1036" s="13" t="s">
        <v>2021</v>
      </c>
      <c r="G1036" s="14" t="str">
        <f t="shared" si="16"/>
        <v>22215</v>
      </c>
      <c r="H1036" s="14" t="s">
        <v>41</v>
      </c>
      <c r="I1036" s="14" t="s">
        <v>4883</v>
      </c>
      <c r="J1036" s="14" t="s">
        <v>20</v>
      </c>
    </row>
    <row r="1037" spans="4:10" ht="25" customHeight="1" x14ac:dyDescent="0.2">
      <c r="D1037" s="13" t="s">
        <v>87</v>
      </c>
      <c r="E1037" s="13" t="s">
        <v>2024</v>
      </c>
      <c r="F1037" s="13" t="s">
        <v>2023</v>
      </c>
      <c r="G1037" s="14" t="str">
        <f t="shared" si="16"/>
        <v>22216</v>
      </c>
      <c r="H1037" s="14" t="s">
        <v>41</v>
      </c>
      <c r="I1037" s="14" t="s">
        <v>4884</v>
      </c>
      <c r="J1037" s="14" t="s">
        <v>20</v>
      </c>
    </row>
    <row r="1038" spans="4:10" ht="25" customHeight="1" x14ac:dyDescent="0.2">
      <c r="D1038" s="13" t="s">
        <v>87</v>
      </c>
      <c r="E1038" s="13" t="s">
        <v>2026</v>
      </c>
      <c r="F1038" s="13" t="s">
        <v>2025</v>
      </c>
      <c r="G1038" s="14" t="str">
        <f t="shared" si="16"/>
        <v>22219</v>
      </c>
      <c r="H1038" s="14" t="s">
        <v>41</v>
      </c>
      <c r="I1038" s="14" t="s">
        <v>4885</v>
      </c>
      <c r="J1038" s="14" t="s">
        <v>20</v>
      </c>
    </row>
    <row r="1039" spans="4:10" ht="25" customHeight="1" x14ac:dyDescent="0.2">
      <c r="D1039" s="13" t="s">
        <v>87</v>
      </c>
      <c r="E1039" s="13" t="s">
        <v>2028</v>
      </c>
      <c r="F1039" s="13" t="s">
        <v>2027</v>
      </c>
      <c r="G1039" s="14" t="str">
        <f t="shared" si="16"/>
        <v>22220</v>
      </c>
      <c r="H1039" s="14" t="s">
        <v>41</v>
      </c>
      <c r="I1039" s="14" t="s">
        <v>4886</v>
      </c>
      <c r="J1039" s="14" t="s">
        <v>20</v>
      </c>
    </row>
    <row r="1040" spans="4:10" ht="25" customHeight="1" x14ac:dyDescent="0.2">
      <c r="D1040" s="13" t="s">
        <v>87</v>
      </c>
      <c r="E1040" s="13" t="s">
        <v>2030</v>
      </c>
      <c r="F1040" s="13" t="s">
        <v>2029</v>
      </c>
      <c r="G1040" s="14" t="str">
        <f t="shared" si="16"/>
        <v>22221</v>
      </c>
      <c r="H1040" s="14" t="s">
        <v>41</v>
      </c>
      <c r="I1040" s="14" t="s">
        <v>4887</v>
      </c>
      <c r="J1040" s="14" t="s">
        <v>20</v>
      </c>
    </row>
    <row r="1041" spans="4:10" ht="25" customHeight="1" x14ac:dyDescent="0.2">
      <c r="D1041" s="13" t="s">
        <v>87</v>
      </c>
      <c r="E1041" s="13" t="s">
        <v>2032</v>
      </c>
      <c r="F1041" s="13" t="s">
        <v>2031</v>
      </c>
      <c r="G1041" s="14" t="str">
        <f t="shared" si="16"/>
        <v>22222</v>
      </c>
      <c r="H1041" s="14" t="s">
        <v>41</v>
      </c>
      <c r="I1041" s="14" t="s">
        <v>4888</v>
      </c>
      <c r="J1041" s="14" t="s">
        <v>20</v>
      </c>
    </row>
    <row r="1042" spans="4:10" ht="25" customHeight="1" x14ac:dyDescent="0.2">
      <c r="D1042" s="13" t="s">
        <v>87</v>
      </c>
      <c r="E1042" s="13" t="s">
        <v>2034</v>
      </c>
      <c r="F1042" s="13" t="s">
        <v>2033</v>
      </c>
      <c r="G1042" s="14" t="str">
        <f t="shared" si="16"/>
        <v>22223</v>
      </c>
      <c r="H1042" s="14" t="s">
        <v>41</v>
      </c>
      <c r="I1042" s="14" t="s">
        <v>4889</v>
      </c>
      <c r="J1042" s="14" t="s">
        <v>20</v>
      </c>
    </row>
    <row r="1043" spans="4:10" ht="25" customHeight="1" x14ac:dyDescent="0.2">
      <c r="D1043" s="13" t="s">
        <v>87</v>
      </c>
      <c r="E1043" s="13" t="s">
        <v>2036</v>
      </c>
      <c r="F1043" s="13" t="s">
        <v>2035</v>
      </c>
      <c r="G1043" s="14" t="str">
        <f t="shared" si="16"/>
        <v>22224</v>
      </c>
      <c r="H1043" s="14" t="s">
        <v>41</v>
      </c>
      <c r="I1043" s="14" t="s">
        <v>4890</v>
      </c>
      <c r="J1043" s="14" t="s">
        <v>20</v>
      </c>
    </row>
    <row r="1044" spans="4:10" ht="25" customHeight="1" x14ac:dyDescent="0.2">
      <c r="D1044" s="13" t="s">
        <v>87</v>
      </c>
      <c r="E1044" s="13" t="s">
        <v>2038</v>
      </c>
      <c r="F1044" s="13" t="s">
        <v>2037</v>
      </c>
      <c r="G1044" s="14" t="str">
        <f t="shared" si="16"/>
        <v>22225</v>
      </c>
      <c r="H1044" s="14" t="s">
        <v>41</v>
      </c>
      <c r="I1044" s="14" t="s">
        <v>4891</v>
      </c>
      <c r="J1044" s="14" t="s">
        <v>20</v>
      </c>
    </row>
    <row r="1045" spans="4:10" ht="25" customHeight="1" x14ac:dyDescent="0.2">
      <c r="D1045" s="13" t="s">
        <v>87</v>
      </c>
      <c r="E1045" s="13" t="s">
        <v>2040</v>
      </c>
      <c r="F1045" s="13" t="s">
        <v>2039</v>
      </c>
      <c r="G1045" s="14" t="str">
        <f t="shared" si="16"/>
        <v>22226</v>
      </c>
      <c r="H1045" s="14" t="s">
        <v>41</v>
      </c>
      <c r="I1045" s="14" t="s">
        <v>4892</v>
      </c>
      <c r="J1045" s="14" t="s">
        <v>20</v>
      </c>
    </row>
    <row r="1046" spans="4:10" ht="25" customHeight="1" x14ac:dyDescent="0.2">
      <c r="D1046" s="13" t="s">
        <v>87</v>
      </c>
      <c r="E1046" s="13" t="s">
        <v>2042</v>
      </c>
      <c r="F1046" s="13" t="s">
        <v>2041</v>
      </c>
      <c r="G1046" s="14" t="str">
        <f t="shared" si="16"/>
        <v>22301</v>
      </c>
      <c r="H1046" s="14" t="s">
        <v>41</v>
      </c>
      <c r="I1046" s="14" t="s">
        <v>20</v>
      </c>
      <c r="J1046" s="14" t="s">
        <v>4893</v>
      </c>
    </row>
    <row r="1047" spans="4:10" ht="25" customHeight="1" x14ac:dyDescent="0.2">
      <c r="D1047" s="13" t="s">
        <v>87</v>
      </c>
      <c r="E1047" s="13" t="s">
        <v>2044</v>
      </c>
      <c r="F1047" s="13" t="s">
        <v>2043</v>
      </c>
      <c r="G1047" s="14" t="str">
        <f t="shared" si="16"/>
        <v>22302</v>
      </c>
      <c r="H1047" s="14" t="s">
        <v>41</v>
      </c>
      <c r="I1047" s="14" t="s">
        <v>20</v>
      </c>
      <c r="J1047" s="14" t="s">
        <v>4894</v>
      </c>
    </row>
    <row r="1048" spans="4:10" ht="25" customHeight="1" x14ac:dyDescent="0.2">
      <c r="D1048" s="13" t="s">
        <v>87</v>
      </c>
      <c r="E1048" s="13" t="s">
        <v>2046</v>
      </c>
      <c r="F1048" s="13" t="s">
        <v>2045</v>
      </c>
      <c r="G1048" s="14" t="str">
        <f t="shared" si="16"/>
        <v>22304</v>
      </c>
      <c r="H1048" s="14" t="s">
        <v>41</v>
      </c>
      <c r="I1048" s="14" t="s">
        <v>20</v>
      </c>
      <c r="J1048" s="14" t="s">
        <v>4895</v>
      </c>
    </row>
    <row r="1049" spans="4:10" ht="25" customHeight="1" x14ac:dyDescent="0.2">
      <c r="D1049" s="13" t="s">
        <v>87</v>
      </c>
      <c r="E1049" s="13" t="s">
        <v>2048</v>
      </c>
      <c r="F1049" s="13" t="s">
        <v>2047</v>
      </c>
      <c r="G1049" s="14" t="str">
        <f t="shared" si="16"/>
        <v>22305</v>
      </c>
      <c r="H1049" s="14" t="s">
        <v>41</v>
      </c>
      <c r="I1049" s="14" t="s">
        <v>20</v>
      </c>
      <c r="J1049" s="14" t="s">
        <v>4896</v>
      </c>
    </row>
    <row r="1050" spans="4:10" ht="25" customHeight="1" x14ac:dyDescent="0.2">
      <c r="D1050" s="13" t="s">
        <v>87</v>
      </c>
      <c r="E1050" s="13" t="s">
        <v>2050</v>
      </c>
      <c r="F1050" s="13" t="s">
        <v>2049</v>
      </c>
      <c r="G1050" s="14" t="str">
        <f t="shared" si="16"/>
        <v>22306</v>
      </c>
      <c r="H1050" s="14" t="s">
        <v>41</v>
      </c>
      <c r="I1050" s="14" t="s">
        <v>20</v>
      </c>
      <c r="J1050" s="14" t="s">
        <v>4897</v>
      </c>
    </row>
    <row r="1051" spans="4:10" ht="25" customHeight="1" x14ac:dyDescent="0.2">
      <c r="D1051" s="13" t="s">
        <v>87</v>
      </c>
      <c r="E1051" s="13" t="s">
        <v>2052</v>
      </c>
      <c r="F1051" s="13" t="s">
        <v>2051</v>
      </c>
      <c r="G1051" s="14" t="str">
        <f t="shared" si="16"/>
        <v>22325</v>
      </c>
      <c r="H1051" s="14" t="s">
        <v>41</v>
      </c>
      <c r="I1051" s="14" t="s">
        <v>20</v>
      </c>
      <c r="J1051" s="14" t="s">
        <v>4898</v>
      </c>
    </row>
    <row r="1052" spans="4:10" ht="25" customHeight="1" x14ac:dyDescent="0.2">
      <c r="D1052" s="13" t="s">
        <v>87</v>
      </c>
      <c r="E1052" s="13" t="s">
        <v>424</v>
      </c>
      <c r="F1052" s="13" t="s">
        <v>2053</v>
      </c>
      <c r="G1052" s="14" t="str">
        <f t="shared" si="16"/>
        <v>22341</v>
      </c>
      <c r="H1052" s="14" t="s">
        <v>41</v>
      </c>
      <c r="I1052" s="14" t="s">
        <v>20</v>
      </c>
      <c r="J1052" s="14" t="s">
        <v>4089</v>
      </c>
    </row>
    <row r="1053" spans="4:10" ht="25" customHeight="1" x14ac:dyDescent="0.2">
      <c r="D1053" s="13" t="s">
        <v>87</v>
      </c>
      <c r="E1053" s="13" t="s">
        <v>2055</v>
      </c>
      <c r="F1053" s="13" t="s">
        <v>2054</v>
      </c>
      <c r="G1053" s="14" t="str">
        <f t="shared" si="16"/>
        <v>22342</v>
      </c>
      <c r="H1053" s="14" t="s">
        <v>41</v>
      </c>
      <c r="I1053" s="14" t="s">
        <v>20</v>
      </c>
      <c r="J1053" s="14" t="s">
        <v>4899</v>
      </c>
    </row>
    <row r="1054" spans="4:10" ht="25" customHeight="1" x14ac:dyDescent="0.2">
      <c r="D1054" s="13" t="s">
        <v>87</v>
      </c>
      <c r="E1054" s="13" t="s">
        <v>2057</v>
      </c>
      <c r="F1054" s="13" t="s">
        <v>2056</v>
      </c>
      <c r="G1054" s="14" t="str">
        <f t="shared" si="16"/>
        <v>22344</v>
      </c>
      <c r="H1054" s="14" t="s">
        <v>41</v>
      </c>
      <c r="I1054" s="14" t="s">
        <v>20</v>
      </c>
      <c r="J1054" s="14" t="s">
        <v>4389</v>
      </c>
    </row>
    <row r="1055" spans="4:10" ht="25" customHeight="1" x14ac:dyDescent="0.2">
      <c r="D1055" s="13" t="s">
        <v>87</v>
      </c>
      <c r="E1055" s="13" t="s">
        <v>2059</v>
      </c>
      <c r="F1055" s="13" t="s">
        <v>2058</v>
      </c>
      <c r="G1055" s="14" t="str">
        <f t="shared" si="16"/>
        <v>22424</v>
      </c>
      <c r="H1055" s="14" t="s">
        <v>41</v>
      </c>
      <c r="I1055" s="14" t="s">
        <v>20</v>
      </c>
      <c r="J1055" s="14" t="s">
        <v>4900</v>
      </c>
    </row>
    <row r="1056" spans="4:10" ht="25" customHeight="1" x14ac:dyDescent="0.2">
      <c r="D1056" s="13" t="s">
        <v>87</v>
      </c>
      <c r="E1056" s="13" t="s">
        <v>2061</v>
      </c>
      <c r="F1056" s="13" t="s">
        <v>2060</v>
      </c>
      <c r="G1056" s="14" t="str">
        <f t="shared" si="16"/>
        <v>22429</v>
      </c>
      <c r="H1056" s="14" t="s">
        <v>41</v>
      </c>
      <c r="I1056" s="14" t="s">
        <v>20</v>
      </c>
      <c r="J1056" s="14" t="s">
        <v>4901</v>
      </c>
    </row>
    <row r="1057" spans="4:10" ht="25" customHeight="1" x14ac:dyDescent="0.2">
      <c r="D1057" s="13" t="s">
        <v>87</v>
      </c>
      <c r="E1057" s="13" t="s">
        <v>200</v>
      </c>
      <c r="F1057" s="13" t="s">
        <v>2062</v>
      </c>
      <c r="G1057" s="14" t="str">
        <f t="shared" si="16"/>
        <v>22461</v>
      </c>
      <c r="H1057" s="14" t="s">
        <v>41</v>
      </c>
      <c r="I1057" s="14" t="s">
        <v>20</v>
      </c>
      <c r="J1057" s="14" t="s">
        <v>3977</v>
      </c>
    </row>
    <row r="1058" spans="4:10" ht="25" customHeight="1" x14ac:dyDescent="0.2">
      <c r="D1058" s="14" t="s">
        <v>88</v>
      </c>
      <c r="E1058" s="14" t="s">
        <v>3837</v>
      </c>
      <c r="F1058" s="14" t="s">
        <v>3623</v>
      </c>
      <c r="G1058" s="14" t="str">
        <f t="shared" si="16"/>
        <v>23101</v>
      </c>
      <c r="H1058" s="14" t="s">
        <v>42</v>
      </c>
      <c r="I1058" s="14" t="s">
        <v>4902</v>
      </c>
      <c r="J1058" s="14" t="s">
        <v>4903</v>
      </c>
    </row>
    <row r="1059" spans="4:10" ht="25" customHeight="1" x14ac:dyDescent="0.2">
      <c r="D1059" s="14" t="s">
        <v>88</v>
      </c>
      <c r="E1059" s="14" t="s">
        <v>3838</v>
      </c>
      <c r="F1059" s="14" t="s">
        <v>3624</v>
      </c>
      <c r="G1059" s="14" t="str">
        <f t="shared" si="16"/>
        <v>23102</v>
      </c>
      <c r="H1059" s="14" t="s">
        <v>42</v>
      </c>
      <c r="I1059" s="14" t="s">
        <v>4902</v>
      </c>
      <c r="J1059" s="14" t="s">
        <v>4669</v>
      </c>
    </row>
    <row r="1060" spans="4:10" ht="25" customHeight="1" x14ac:dyDescent="0.2">
      <c r="D1060" s="14" t="s">
        <v>88</v>
      </c>
      <c r="E1060" s="14" t="s">
        <v>3839</v>
      </c>
      <c r="F1060" s="14" t="s">
        <v>3625</v>
      </c>
      <c r="G1060" s="14" t="str">
        <f t="shared" si="16"/>
        <v>23103</v>
      </c>
      <c r="H1060" s="14" t="s">
        <v>42</v>
      </c>
      <c r="I1060" s="14" t="s">
        <v>4902</v>
      </c>
      <c r="J1060" s="14" t="s">
        <v>4442</v>
      </c>
    </row>
    <row r="1061" spans="4:10" ht="25" customHeight="1" x14ac:dyDescent="0.2">
      <c r="D1061" s="14" t="s">
        <v>88</v>
      </c>
      <c r="E1061" s="14" t="s">
        <v>3840</v>
      </c>
      <c r="F1061" s="14" t="s">
        <v>3626</v>
      </c>
      <c r="G1061" s="14" t="str">
        <f t="shared" si="16"/>
        <v>23104</v>
      </c>
      <c r="H1061" s="14" t="s">
        <v>42</v>
      </c>
      <c r="I1061" s="14" t="s">
        <v>4902</v>
      </c>
      <c r="J1061" s="14" t="s">
        <v>4441</v>
      </c>
    </row>
    <row r="1062" spans="4:10" ht="25" customHeight="1" x14ac:dyDescent="0.2">
      <c r="D1062" s="14" t="s">
        <v>88</v>
      </c>
      <c r="E1062" s="14" t="s">
        <v>3841</v>
      </c>
      <c r="F1062" s="14" t="s">
        <v>3627</v>
      </c>
      <c r="G1062" s="14" t="str">
        <f t="shared" si="16"/>
        <v>23105</v>
      </c>
      <c r="H1062" s="14" t="s">
        <v>42</v>
      </c>
      <c r="I1062" s="14" t="s">
        <v>4902</v>
      </c>
      <c r="J1062" s="14" t="s">
        <v>4904</v>
      </c>
    </row>
    <row r="1063" spans="4:10" ht="25" customHeight="1" x14ac:dyDescent="0.2">
      <c r="D1063" s="14" t="s">
        <v>88</v>
      </c>
      <c r="E1063" s="14" t="s">
        <v>3842</v>
      </c>
      <c r="F1063" s="14" t="s">
        <v>3628</v>
      </c>
      <c r="G1063" s="14" t="str">
        <f t="shared" si="16"/>
        <v>23106</v>
      </c>
      <c r="H1063" s="14" t="s">
        <v>42</v>
      </c>
      <c r="I1063" s="14" t="s">
        <v>4902</v>
      </c>
      <c r="J1063" s="14" t="s">
        <v>4625</v>
      </c>
    </row>
    <row r="1064" spans="4:10" ht="25" customHeight="1" x14ac:dyDescent="0.2">
      <c r="D1064" s="14" t="s">
        <v>88</v>
      </c>
      <c r="E1064" s="14" t="s">
        <v>3843</v>
      </c>
      <c r="F1064" s="14" t="s">
        <v>3629</v>
      </c>
      <c r="G1064" s="14" t="str">
        <f t="shared" si="16"/>
        <v>23107</v>
      </c>
      <c r="H1064" s="14" t="s">
        <v>42</v>
      </c>
      <c r="I1064" s="14" t="s">
        <v>4902</v>
      </c>
      <c r="J1064" s="14" t="s">
        <v>4315</v>
      </c>
    </row>
    <row r="1065" spans="4:10" ht="25" customHeight="1" x14ac:dyDescent="0.2">
      <c r="D1065" s="14" t="s">
        <v>88</v>
      </c>
      <c r="E1065" s="14" t="s">
        <v>3844</v>
      </c>
      <c r="F1065" s="14" t="s">
        <v>3630</v>
      </c>
      <c r="G1065" s="14" t="str">
        <f t="shared" si="16"/>
        <v>23108</v>
      </c>
      <c r="H1065" s="14" t="s">
        <v>42</v>
      </c>
      <c r="I1065" s="14" t="s">
        <v>4902</v>
      </c>
      <c r="J1065" s="14" t="s">
        <v>4611</v>
      </c>
    </row>
    <row r="1066" spans="4:10" ht="25" customHeight="1" x14ac:dyDescent="0.2">
      <c r="D1066" s="14" t="s">
        <v>88</v>
      </c>
      <c r="E1066" s="14" t="s">
        <v>3845</v>
      </c>
      <c r="F1066" s="14" t="s">
        <v>3631</v>
      </c>
      <c r="G1066" s="14" t="str">
        <f t="shared" si="16"/>
        <v>23109</v>
      </c>
      <c r="H1066" s="14" t="s">
        <v>42</v>
      </c>
      <c r="I1066" s="14" t="s">
        <v>4902</v>
      </c>
      <c r="J1066" s="14" t="s">
        <v>4905</v>
      </c>
    </row>
    <row r="1067" spans="4:10" ht="25" customHeight="1" x14ac:dyDescent="0.2">
      <c r="D1067" s="14" t="s">
        <v>88</v>
      </c>
      <c r="E1067" s="14" t="s">
        <v>3846</v>
      </c>
      <c r="F1067" s="14" t="s">
        <v>3632</v>
      </c>
      <c r="G1067" s="14" t="str">
        <f t="shared" si="16"/>
        <v>23110</v>
      </c>
      <c r="H1067" s="14" t="s">
        <v>42</v>
      </c>
      <c r="I1067" s="14" t="s">
        <v>4902</v>
      </c>
      <c r="J1067" s="14" t="s">
        <v>4037</v>
      </c>
    </row>
    <row r="1068" spans="4:10" ht="25" customHeight="1" x14ac:dyDescent="0.2">
      <c r="D1068" s="14" t="s">
        <v>88</v>
      </c>
      <c r="E1068" s="14" t="s">
        <v>3847</v>
      </c>
      <c r="F1068" s="14" t="s">
        <v>3633</v>
      </c>
      <c r="G1068" s="14" t="str">
        <f t="shared" si="16"/>
        <v>23111</v>
      </c>
      <c r="H1068" s="14" t="s">
        <v>42</v>
      </c>
      <c r="I1068" s="14" t="s">
        <v>4902</v>
      </c>
      <c r="J1068" s="14" t="s">
        <v>4566</v>
      </c>
    </row>
    <row r="1069" spans="4:10" ht="25" customHeight="1" x14ac:dyDescent="0.2">
      <c r="D1069" s="14" t="s">
        <v>88</v>
      </c>
      <c r="E1069" s="14" t="s">
        <v>3848</v>
      </c>
      <c r="F1069" s="14" t="s">
        <v>3634</v>
      </c>
      <c r="G1069" s="14" t="str">
        <f t="shared" si="16"/>
        <v>23112</v>
      </c>
      <c r="H1069" s="14" t="s">
        <v>42</v>
      </c>
      <c r="I1069" s="14" t="s">
        <v>4902</v>
      </c>
      <c r="J1069" s="14" t="s">
        <v>4448</v>
      </c>
    </row>
    <row r="1070" spans="4:10" ht="25" customHeight="1" x14ac:dyDescent="0.2">
      <c r="D1070" s="14" t="s">
        <v>88</v>
      </c>
      <c r="E1070" s="14" t="s">
        <v>3849</v>
      </c>
      <c r="F1070" s="14" t="s">
        <v>3635</v>
      </c>
      <c r="G1070" s="14" t="str">
        <f t="shared" si="16"/>
        <v>23113</v>
      </c>
      <c r="H1070" s="14" t="s">
        <v>42</v>
      </c>
      <c r="I1070" s="14" t="s">
        <v>4902</v>
      </c>
      <c r="J1070" s="14" t="s">
        <v>4906</v>
      </c>
    </row>
    <row r="1071" spans="4:10" ht="25" customHeight="1" x14ac:dyDescent="0.2">
      <c r="D1071" s="14" t="s">
        <v>88</v>
      </c>
      <c r="E1071" s="14" t="s">
        <v>3850</v>
      </c>
      <c r="F1071" s="14" t="s">
        <v>3636</v>
      </c>
      <c r="G1071" s="14" t="str">
        <f t="shared" si="16"/>
        <v>23114</v>
      </c>
      <c r="H1071" s="14" t="s">
        <v>42</v>
      </c>
      <c r="I1071" s="14" t="s">
        <v>4902</v>
      </c>
      <c r="J1071" s="14" t="s">
        <v>4449</v>
      </c>
    </row>
    <row r="1072" spans="4:10" ht="25" customHeight="1" x14ac:dyDescent="0.2">
      <c r="D1072" s="14" t="s">
        <v>88</v>
      </c>
      <c r="E1072" s="14" t="s">
        <v>3851</v>
      </c>
      <c r="F1072" s="14" t="s">
        <v>3637</v>
      </c>
      <c r="G1072" s="14" t="str">
        <f t="shared" si="16"/>
        <v>23115</v>
      </c>
      <c r="H1072" s="14" t="s">
        <v>42</v>
      </c>
      <c r="I1072" s="14" t="s">
        <v>4902</v>
      </c>
      <c r="J1072" s="14" t="s">
        <v>4907</v>
      </c>
    </row>
    <row r="1073" spans="4:10" ht="25" customHeight="1" x14ac:dyDescent="0.2">
      <c r="D1073" s="14" t="s">
        <v>88</v>
      </c>
      <c r="E1073" s="14" t="s">
        <v>3852</v>
      </c>
      <c r="F1073" s="14" t="s">
        <v>3638</v>
      </c>
      <c r="G1073" s="14" t="str">
        <f t="shared" si="16"/>
        <v>23116</v>
      </c>
      <c r="H1073" s="14" t="s">
        <v>42</v>
      </c>
      <c r="I1073" s="14" t="s">
        <v>4902</v>
      </c>
      <c r="J1073" s="14" t="s">
        <v>4908</v>
      </c>
    </row>
    <row r="1074" spans="4:10" ht="25" customHeight="1" x14ac:dyDescent="0.2">
      <c r="D1074" s="13" t="s">
        <v>88</v>
      </c>
      <c r="E1074" s="13" t="s">
        <v>2064</v>
      </c>
      <c r="F1074" s="13" t="s">
        <v>2063</v>
      </c>
      <c r="G1074" s="14" t="str">
        <f t="shared" si="16"/>
        <v>23201</v>
      </c>
      <c r="H1074" s="14" t="s">
        <v>42</v>
      </c>
      <c r="I1074" s="14" t="s">
        <v>4909</v>
      </c>
      <c r="J1074" s="14" t="s">
        <v>20</v>
      </c>
    </row>
    <row r="1075" spans="4:10" ht="25" customHeight="1" x14ac:dyDescent="0.2">
      <c r="D1075" s="13" t="s">
        <v>88</v>
      </c>
      <c r="E1075" s="13" t="s">
        <v>2066</v>
      </c>
      <c r="F1075" s="13" t="s">
        <v>2065</v>
      </c>
      <c r="G1075" s="14" t="str">
        <f t="shared" si="16"/>
        <v>23202</v>
      </c>
      <c r="H1075" s="14" t="s">
        <v>42</v>
      </c>
      <c r="I1075" s="14" t="s">
        <v>4910</v>
      </c>
      <c r="J1075" s="14" t="s">
        <v>20</v>
      </c>
    </row>
    <row r="1076" spans="4:10" ht="25" customHeight="1" x14ac:dyDescent="0.2">
      <c r="D1076" s="13" t="s">
        <v>88</v>
      </c>
      <c r="E1076" s="13" t="s">
        <v>2068</v>
      </c>
      <c r="F1076" s="13" t="s">
        <v>2067</v>
      </c>
      <c r="G1076" s="14" t="str">
        <f t="shared" si="16"/>
        <v>23203</v>
      </c>
      <c r="H1076" s="14" t="s">
        <v>42</v>
      </c>
      <c r="I1076" s="14" t="s">
        <v>4557</v>
      </c>
      <c r="J1076" s="14" t="s">
        <v>20</v>
      </c>
    </row>
    <row r="1077" spans="4:10" ht="25" customHeight="1" x14ac:dyDescent="0.2">
      <c r="D1077" s="13" t="s">
        <v>88</v>
      </c>
      <c r="E1077" s="13" t="s">
        <v>2070</v>
      </c>
      <c r="F1077" s="13" t="s">
        <v>2069</v>
      </c>
      <c r="G1077" s="14" t="str">
        <f t="shared" si="16"/>
        <v>23204</v>
      </c>
      <c r="H1077" s="14" t="s">
        <v>42</v>
      </c>
      <c r="I1077" s="14" t="s">
        <v>4911</v>
      </c>
      <c r="J1077" s="14" t="s">
        <v>20</v>
      </c>
    </row>
    <row r="1078" spans="4:10" ht="25" customHeight="1" x14ac:dyDescent="0.2">
      <c r="D1078" s="13" t="s">
        <v>88</v>
      </c>
      <c r="E1078" s="13" t="s">
        <v>2072</v>
      </c>
      <c r="F1078" s="13" t="s">
        <v>2071</v>
      </c>
      <c r="G1078" s="14" t="str">
        <f t="shared" si="16"/>
        <v>23205</v>
      </c>
      <c r="H1078" s="14" t="s">
        <v>42</v>
      </c>
      <c r="I1078" s="14" t="s">
        <v>4912</v>
      </c>
      <c r="J1078" s="14" t="s">
        <v>20</v>
      </c>
    </row>
    <row r="1079" spans="4:10" ht="25" customHeight="1" x14ac:dyDescent="0.2">
      <c r="D1079" s="13" t="s">
        <v>88</v>
      </c>
      <c r="E1079" s="13" t="s">
        <v>2074</v>
      </c>
      <c r="F1079" s="13" t="s">
        <v>2073</v>
      </c>
      <c r="G1079" s="14" t="str">
        <f t="shared" si="16"/>
        <v>23206</v>
      </c>
      <c r="H1079" s="14" t="s">
        <v>42</v>
      </c>
      <c r="I1079" s="14" t="s">
        <v>4913</v>
      </c>
      <c r="J1079" s="14" t="s">
        <v>20</v>
      </c>
    </row>
    <row r="1080" spans="4:10" ht="25" customHeight="1" x14ac:dyDescent="0.2">
      <c r="D1080" s="13" t="s">
        <v>88</v>
      </c>
      <c r="E1080" s="13" t="s">
        <v>2076</v>
      </c>
      <c r="F1080" s="13" t="s">
        <v>2075</v>
      </c>
      <c r="G1080" s="14" t="str">
        <f t="shared" si="16"/>
        <v>23207</v>
      </c>
      <c r="H1080" s="14" t="s">
        <v>42</v>
      </c>
      <c r="I1080" s="14" t="s">
        <v>4914</v>
      </c>
      <c r="J1080" s="14" t="s">
        <v>20</v>
      </c>
    </row>
    <row r="1081" spans="4:10" ht="25" customHeight="1" x14ac:dyDescent="0.2">
      <c r="D1081" s="13" t="s">
        <v>88</v>
      </c>
      <c r="E1081" s="13" t="s">
        <v>2078</v>
      </c>
      <c r="F1081" s="13" t="s">
        <v>2077</v>
      </c>
      <c r="G1081" s="14" t="str">
        <f t="shared" si="16"/>
        <v>23208</v>
      </c>
      <c r="H1081" s="14" t="s">
        <v>42</v>
      </c>
      <c r="I1081" s="14" t="s">
        <v>4915</v>
      </c>
      <c r="J1081" s="14" t="s">
        <v>20</v>
      </c>
    </row>
    <row r="1082" spans="4:10" ht="25" customHeight="1" x14ac:dyDescent="0.2">
      <c r="D1082" s="13" t="s">
        <v>88</v>
      </c>
      <c r="E1082" s="13" t="s">
        <v>2080</v>
      </c>
      <c r="F1082" s="13" t="s">
        <v>2079</v>
      </c>
      <c r="G1082" s="14" t="str">
        <f t="shared" si="16"/>
        <v>23209</v>
      </c>
      <c r="H1082" s="14" t="s">
        <v>42</v>
      </c>
      <c r="I1082" s="14" t="s">
        <v>4916</v>
      </c>
      <c r="J1082" s="14" t="s">
        <v>20</v>
      </c>
    </row>
    <row r="1083" spans="4:10" ht="25" customHeight="1" x14ac:dyDescent="0.2">
      <c r="D1083" s="13" t="s">
        <v>88</v>
      </c>
      <c r="E1083" s="13" t="s">
        <v>2082</v>
      </c>
      <c r="F1083" s="13" t="s">
        <v>2081</v>
      </c>
      <c r="G1083" s="14" t="str">
        <f t="shared" si="16"/>
        <v>23210</v>
      </c>
      <c r="H1083" s="14" t="s">
        <v>42</v>
      </c>
      <c r="I1083" s="14" t="s">
        <v>4917</v>
      </c>
      <c r="J1083" s="14" t="s">
        <v>20</v>
      </c>
    </row>
    <row r="1084" spans="4:10" ht="25" customHeight="1" x14ac:dyDescent="0.2">
      <c r="D1084" s="13" t="s">
        <v>88</v>
      </c>
      <c r="E1084" s="13" t="s">
        <v>2084</v>
      </c>
      <c r="F1084" s="13" t="s">
        <v>2083</v>
      </c>
      <c r="G1084" s="14" t="str">
        <f t="shared" si="16"/>
        <v>23211</v>
      </c>
      <c r="H1084" s="14" t="s">
        <v>42</v>
      </c>
      <c r="I1084" s="14" t="s">
        <v>4918</v>
      </c>
      <c r="J1084" s="14" t="s">
        <v>20</v>
      </c>
    </row>
    <row r="1085" spans="4:10" ht="25" customHeight="1" x14ac:dyDescent="0.2">
      <c r="D1085" s="13" t="s">
        <v>88</v>
      </c>
      <c r="E1085" s="13" t="s">
        <v>2086</v>
      </c>
      <c r="F1085" s="13" t="s">
        <v>2085</v>
      </c>
      <c r="G1085" s="14" t="str">
        <f t="shared" si="16"/>
        <v>23212</v>
      </c>
      <c r="H1085" s="14" t="s">
        <v>42</v>
      </c>
      <c r="I1085" s="14" t="s">
        <v>4919</v>
      </c>
      <c r="J1085" s="14" t="s">
        <v>20</v>
      </c>
    </row>
    <row r="1086" spans="4:10" ht="25" customHeight="1" x14ac:dyDescent="0.2">
      <c r="D1086" s="13" t="s">
        <v>88</v>
      </c>
      <c r="E1086" s="13" t="s">
        <v>2088</v>
      </c>
      <c r="F1086" s="13" t="s">
        <v>2087</v>
      </c>
      <c r="G1086" s="14" t="str">
        <f t="shared" si="16"/>
        <v>23213</v>
      </c>
      <c r="H1086" s="14" t="s">
        <v>42</v>
      </c>
      <c r="I1086" s="14" t="s">
        <v>4920</v>
      </c>
      <c r="J1086" s="14" t="s">
        <v>20</v>
      </c>
    </row>
    <row r="1087" spans="4:10" ht="25" customHeight="1" x14ac:dyDescent="0.2">
      <c r="D1087" s="13" t="s">
        <v>88</v>
      </c>
      <c r="E1087" s="13" t="s">
        <v>2090</v>
      </c>
      <c r="F1087" s="13" t="s">
        <v>2089</v>
      </c>
      <c r="G1087" s="14" t="str">
        <f t="shared" si="16"/>
        <v>23214</v>
      </c>
      <c r="H1087" s="14" t="s">
        <v>42</v>
      </c>
      <c r="I1087" s="14" t="s">
        <v>4921</v>
      </c>
      <c r="J1087" s="14" t="s">
        <v>20</v>
      </c>
    </row>
    <row r="1088" spans="4:10" ht="25" customHeight="1" x14ac:dyDescent="0.2">
      <c r="D1088" s="13" t="s">
        <v>88</v>
      </c>
      <c r="E1088" s="13" t="s">
        <v>2092</v>
      </c>
      <c r="F1088" s="13" t="s">
        <v>2091</v>
      </c>
      <c r="G1088" s="14" t="str">
        <f t="shared" si="16"/>
        <v>23215</v>
      </c>
      <c r="H1088" s="14" t="s">
        <v>42</v>
      </c>
      <c r="I1088" s="14" t="s">
        <v>4922</v>
      </c>
      <c r="J1088" s="14" t="s">
        <v>20</v>
      </c>
    </row>
    <row r="1089" spans="4:10" ht="25" customHeight="1" x14ac:dyDescent="0.2">
      <c r="D1089" s="13" t="s">
        <v>88</v>
      </c>
      <c r="E1089" s="13" t="s">
        <v>2094</v>
      </c>
      <c r="F1089" s="13" t="s">
        <v>2093</v>
      </c>
      <c r="G1089" s="14" t="str">
        <f t="shared" si="16"/>
        <v>23216</v>
      </c>
      <c r="H1089" s="14" t="s">
        <v>42</v>
      </c>
      <c r="I1089" s="14" t="s">
        <v>4923</v>
      </c>
      <c r="J1089" s="14" t="s">
        <v>20</v>
      </c>
    </row>
    <row r="1090" spans="4:10" ht="25" customHeight="1" x14ac:dyDescent="0.2">
      <c r="D1090" s="13" t="s">
        <v>88</v>
      </c>
      <c r="E1090" s="13" t="s">
        <v>2096</v>
      </c>
      <c r="F1090" s="13" t="s">
        <v>2095</v>
      </c>
      <c r="G1090" s="14" t="str">
        <f t="shared" si="16"/>
        <v>23217</v>
      </c>
      <c r="H1090" s="14" t="s">
        <v>42</v>
      </c>
      <c r="I1090" s="14" t="s">
        <v>4670</v>
      </c>
      <c r="J1090" s="14" t="s">
        <v>20</v>
      </c>
    </row>
    <row r="1091" spans="4:10" ht="25" customHeight="1" x14ac:dyDescent="0.2">
      <c r="D1091" s="13" t="s">
        <v>88</v>
      </c>
      <c r="E1091" s="13" t="s">
        <v>2098</v>
      </c>
      <c r="F1091" s="13" t="s">
        <v>2097</v>
      </c>
      <c r="G1091" s="14" t="str">
        <f t="shared" si="16"/>
        <v>23219</v>
      </c>
      <c r="H1091" s="14" t="s">
        <v>42</v>
      </c>
      <c r="I1091" s="14" t="s">
        <v>4924</v>
      </c>
      <c r="J1091" s="14" t="s">
        <v>20</v>
      </c>
    </row>
    <row r="1092" spans="4:10" ht="25" customHeight="1" x14ac:dyDescent="0.2">
      <c r="D1092" s="13" t="s">
        <v>88</v>
      </c>
      <c r="E1092" s="13" t="s">
        <v>2100</v>
      </c>
      <c r="F1092" s="13" t="s">
        <v>2099</v>
      </c>
      <c r="G1092" s="14" t="str">
        <f t="shared" si="16"/>
        <v>23220</v>
      </c>
      <c r="H1092" s="14" t="s">
        <v>42</v>
      </c>
      <c r="I1092" s="14" t="s">
        <v>4925</v>
      </c>
      <c r="J1092" s="14" t="s">
        <v>20</v>
      </c>
    </row>
    <row r="1093" spans="4:10" ht="25" customHeight="1" x14ac:dyDescent="0.2">
      <c r="D1093" s="13" t="s">
        <v>88</v>
      </c>
      <c r="E1093" s="13" t="s">
        <v>2102</v>
      </c>
      <c r="F1093" s="13" t="s">
        <v>2101</v>
      </c>
      <c r="G1093" s="14" t="str">
        <f t="shared" ref="G1093:G1156" si="17">LEFT(F1093,5)</f>
        <v>23221</v>
      </c>
      <c r="H1093" s="14" t="s">
        <v>42</v>
      </c>
      <c r="I1093" s="14" t="s">
        <v>4926</v>
      </c>
      <c r="J1093" s="14" t="s">
        <v>20</v>
      </c>
    </row>
    <row r="1094" spans="4:10" ht="25" customHeight="1" x14ac:dyDescent="0.2">
      <c r="D1094" s="13" t="s">
        <v>88</v>
      </c>
      <c r="E1094" s="13" t="s">
        <v>2104</v>
      </c>
      <c r="F1094" s="13" t="s">
        <v>2103</v>
      </c>
      <c r="G1094" s="14" t="str">
        <f t="shared" si="17"/>
        <v>23222</v>
      </c>
      <c r="H1094" s="14" t="s">
        <v>42</v>
      </c>
      <c r="I1094" s="14" t="s">
        <v>4375</v>
      </c>
      <c r="J1094" s="14" t="s">
        <v>20</v>
      </c>
    </row>
    <row r="1095" spans="4:10" ht="25" customHeight="1" x14ac:dyDescent="0.2">
      <c r="D1095" s="13" t="s">
        <v>88</v>
      </c>
      <c r="E1095" s="13" t="s">
        <v>2106</v>
      </c>
      <c r="F1095" s="13" t="s">
        <v>2105</v>
      </c>
      <c r="G1095" s="14" t="str">
        <f t="shared" si="17"/>
        <v>23223</v>
      </c>
      <c r="H1095" s="14" t="s">
        <v>42</v>
      </c>
      <c r="I1095" s="14" t="s">
        <v>4927</v>
      </c>
      <c r="J1095" s="14" t="s">
        <v>20</v>
      </c>
    </row>
    <row r="1096" spans="4:10" ht="25" customHeight="1" x14ac:dyDescent="0.2">
      <c r="D1096" s="13" t="s">
        <v>88</v>
      </c>
      <c r="E1096" s="13" t="s">
        <v>2108</v>
      </c>
      <c r="F1096" s="13" t="s">
        <v>2107</v>
      </c>
      <c r="G1096" s="14" t="str">
        <f t="shared" si="17"/>
        <v>23224</v>
      </c>
      <c r="H1096" s="14" t="s">
        <v>42</v>
      </c>
      <c r="I1096" s="14" t="s">
        <v>4928</v>
      </c>
      <c r="J1096" s="14" t="s">
        <v>20</v>
      </c>
    </row>
    <row r="1097" spans="4:10" ht="25" customHeight="1" x14ac:dyDescent="0.2">
      <c r="D1097" s="13" t="s">
        <v>88</v>
      </c>
      <c r="E1097" s="13" t="s">
        <v>2110</v>
      </c>
      <c r="F1097" s="13" t="s">
        <v>2109</v>
      </c>
      <c r="G1097" s="14" t="str">
        <f t="shared" si="17"/>
        <v>23225</v>
      </c>
      <c r="H1097" s="14" t="s">
        <v>42</v>
      </c>
      <c r="I1097" s="14" t="s">
        <v>4929</v>
      </c>
      <c r="J1097" s="14" t="s">
        <v>20</v>
      </c>
    </row>
    <row r="1098" spans="4:10" ht="25" customHeight="1" x14ac:dyDescent="0.2">
      <c r="D1098" s="13" t="s">
        <v>88</v>
      </c>
      <c r="E1098" s="13" t="s">
        <v>2112</v>
      </c>
      <c r="F1098" s="13" t="s">
        <v>2111</v>
      </c>
      <c r="G1098" s="14" t="str">
        <f t="shared" si="17"/>
        <v>23226</v>
      </c>
      <c r="H1098" s="14" t="s">
        <v>42</v>
      </c>
      <c r="I1098" s="14" t="s">
        <v>4930</v>
      </c>
      <c r="J1098" s="14" t="s">
        <v>20</v>
      </c>
    </row>
    <row r="1099" spans="4:10" ht="25" customHeight="1" x14ac:dyDescent="0.2">
      <c r="D1099" s="13" t="s">
        <v>88</v>
      </c>
      <c r="E1099" s="13" t="s">
        <v>2114</v>
      </c>
      <c r="F1099" s="13" t="s">
        <v>2113</v>
      </c>
      <c r="G1099" s="14" t="str">
        <f t="shared" si="17"/>
        <v>23227</v>
      </c>
      <c r="H1099" s="14" t="s">
        <v>42</v>
      </c>
      <c r="I1099" s="14" t="s">
        <v>4741</v>
      </c>
      <c r="J1099" s="14" t="s">
        <v>20</v>
      </c>
    </row>
    <row r="1100" spans="4:10" ht="25" customHeight="1" x14ac:dyDescent="0.2">
      <c r="D1100" s="13" t="s">
        <v>88</v>
      </c>
      <c r="E1100" s="13" t="s">
        <v>2116</v>
      </c>
      <c r="F1100" s="13" t="s">
        <v>2115</v>
      </c>
      <c r="G1100" s="14" t="str">
        <f t="shared" si="17"/>
        <v>23228</v>
      </c>
      <c r="H1100" s="14" t="s">
        <v>42</v>
      </c>
      <c r="I1100" s="14" t="s">
        <v>4931</v>
      </c>
      <c r="J1100" s="14" t="s">
        <v>20</v>
      </c>
    </row>
    <row r="1101" spans="4:10" ht="25" customHeight="1" x14ac:dyDescent="0.2">
      <c r="D1101" s="13" t="s">
        <v>88</v>
      </c>
      <c r="E1101" s="13" t="s">
        <v>2118</v>
      </c>
      <c r="F1101" s="13" t="s">
        <v>2117</v>
      </c>
      <c r="G1101" s="14" t="str">
        <f t="shared" si="17"/>
        <v>23229</v>
      </c>
      <c r="H1101" s="14" t="s">
        <v>42</v>
      </c>
      <c r="I1101" s="14" t="s">
        <v>4932</v>
      </c>
      <c r="J1101" s="14" t="s">
        <v>20</v>
      </c>
    </row>
    <row r="1102" spans="4:10" ht="25" customHeight="1" x14ac:dyDescent="0.2">
      <c r="D1102" s="13" t="s">
        <v>88</v>
      </c>
      <c r="E1102" s="13" t="s">
        <v>2120</v>
      </c>
      <c r="F1102" s="13" t="s">
        <v>2119</v>
      </c>
      <c r="G1102" s="14" t="str">
        <f t="shared" si="17"/>
        <v>23230</v>
      </c>
      <c r="H1102" s="14" t="s">
        <v>42</v>
      </c>
      <c r="I1102" s="14" t="s">
        <v>4933</v>
      </c>
      <c r="J1102" s="14" t="s">
        <v>20</v>
      </c>
    </row>
    <row r="1103" spans="4:10" ht="25" customHeight="1" x14ac:dyDescent="0.2">
      <c r="D1103" s="13" t="s">
        <v>88</v>
      </c>
      <c r="E1103" s="13" t="s">
        <v>2122</v>
      </c>
      <c r="F1103" s="13" t="s">
        <v>2121</v>
      </c>
      <c r="G1103" s="14" t="str">
        <f t="shared" si="17"/>
        <v>23231</v>
      </c>
      <c r="H1103" s="14" t="s">
        <v>42</v>
      </c>
      <c r="I1103" s="14" t="s">
        <v>4934</v>
      </c>
      <c r="J1103" s="14" t="s">
        <v>20</v>
      </c>
    </row>
    <row r="1104" spans="4:10" ht="25" customHeight="1" x14ac:dyDescent="0.2">
      <c r="D1104" s="13" t="s">
        <v>88</v>
      </c>
      <c r="E1104" s="13" t="s">
        <v>2124</v>
      </c>
      <c r="F1104" s="13" t="s">
        <v>2123</v>
      </c>
      <c r="G1104" s="14" t="str">
        <f t="shared" si="17"/>
        <v>23232</v>
      </c>
      <c r="H1104" s="14" t="s">
        <v>42</v>
      </c>
      <c r="I1104" s="14" t="s">
        <v>4935</v>
      </c>
      <c r="J1104" s="14" t="s">
        <v>20</v>
      </c>
    </row>
    <row r="1105" spans="4:10" ht="25" customHeight="1" x14ac:dyDescent="0.2">
      <c r="D1105" s="13" t="s">
        <v>88</v>
      </c>
      <c r="E1105" s="13" t="s">
        <v>2126</v>
      </c>
      <c r="F1105" s="13" t="s">
        <v>2125</v>
      </c>
      <c r="G1105" s="14" t="str">
        <f t="shared" si="17"/>
        <v>23233</v>
      </c>
      <c r="H1105" s="14" t="s">
        <v>42</v>
      </c>
      <c r="I1105" s="14" t="s">
        <v>4936</v>
      </c>
      <c r="J1105" s="14" t="s">
        <v>20</v>
      </c>
    </row>
    <row r="1106" spans="4:10" ht="25" customHeight="1" x14ac:dyDescent="0.2">
      <c r="D1106" s="13" t="s">
        <v>88</v>
      </c>
      <c r="E1106" s="13" t="s">
        <v>2128</v>
      </c>
      <c r="F1106" s="13" t="s">
        <v>2127</v>
      </c>
      <c r="G1106" s="14" t="str">
        <f t="shared" si="17"/>
        <v>23234</v>
      </c>
      <c r="H1106" s="14" t="s">
        <v>42</v>
      </c>
      <c r="I1106" s="14" t="s">
        <v>4937</v>
      </c>
      <c r="J1106" s="14" t="s">
        <v>20</v>
      </c>
    </row>
    <row r="1107" spans="4:10" ht="25" customHeight="1" x14ac:dyDescent="0.2">
      <c r="D1107" s="13" t="s">
        <v>88</v>
      </c>
      <c r="E1107" s="13" t="s">
        <v>2130</v>
      </c>
      <c r="F1107" s="13" t="s">
        <v>2129</v>
      </c>
      <c r="G1107" s="14" t="str">
        <f t="shared" si="17"/>
        <v>23235</v>
      </c>
      <c r="H1107" s="14" t="s">
        <v>42</v>
      </c>
      <c r="I1107" s="14" t="s">
        <v>4938</v>
      </c>
      <c r="J1107" s="14" t="s">
        <v>20</v>
      </c>
    </row>
    <row r="1108" spans="4:10" ht="25" customHeight="1" x14ac:dyDescent="0.2">
      <c r="D1108" s="13" t="s">
        <v>88</v>
      </c>
      <c r="E1108" s="13" t="s">
        <v>2132</v>
      </c>
      <c r="F1108" s="13" t="s">
        <v>2131</v>
      </c>
      <c r="G1108" s="14" t="str">
        <f t="shared" si="17"/>
        <v>23236</v>
      </c>
      <c r="H1108" s="14" t="s">
        <v>42</v>
      </c>
      <c r="I1108" s="14" t="s">
        <v>4939</v>
      </c>
      <c r="J1108" s="14" t="s">
        <v>20</v>
      </c>
    </row>
    <row r="1109" spans="4:10" ht="25" customHeight="1" x14ac:dyDescent="0.2">
      <c r="D1109" s="13" t="s">
        <v>88</v>
      </c>
      <c r="E1109" s="13" t="s">
        <v>2134</v>
      </c>
      <c r="F1109" s="13" t="s">
        <v>2133</v>
      </c>
      <c r="G1109" s="14" t="str">
        <f t="shared" si="17"/>
        <v>23237</v>
      </c>
      <c r="H1109" s="14" t="s">
        <v>42</v>
      </c>
      <c r="I1109" s="14" t="s">
        <v>4940</v>
      </c>
      <c r="J1109" s="14" t="s">
        <v>20</v>
      </c>
    </row>
    <row r="1110" spans="4:10" ht="25" customHeight="1" x14ac:dyDescent="0.2">
      <c r="D1110" s="13" t="s">
        <v>88</v>
      </c>
      <c r="E1110" s="13" t="s">
        <v>2136</v>
      </c>
      <c r="F1110" s="13" t="s">
        <v>2135</v>
      </c>
      <c r="G1110" s="14" t="str">
        <f t="shared" si="17"/>
        <v>23238</v>
      </c>
      <c r="H1110" s="14" t="s">
        <v>42</v>
      </c>
      <c r="I1110" s="14" t="s">
        <v>4941</v>
      </c>
      <c r="J1110" s="14" t="s">
        <v>20</v>
      </c>
    </row>
    <row r="1111" spans="4:10" ht="25" customHeight="1" x14ac:dyDescent="0.2">
      <c r="D1111" s="13" t="s">
        <v>88</v>
      </c>
      <c r="E1111" s="13" t="s">
        <v>2138</v>
      </c>
      <c r="F1111" s="13" t="s">
        <v>2137</v>
      </c>
      <c r="G1111" s="14" t="str">
        <f t="shared" si="17"/>
        <v>23302</v>
      </c>
      <c r="H1111" s="14" t="s">
        <v>42</v>
      </c>
      <c r="I1111" s="14" t="s">
        <v>20</v>
      </c>
      <c r="J1111" s="14" t="s">
        <v>4942</v>
      </c>
    </row>
    <row r="1112" spans="4:10" ht="25" customHeight="1" x14ac:dyDescent="0.2">
      <c r="D1112" s="13" t="s">
        <v>88</v>
      </c>
      <c r="E1112" s="13" t="s">
        <v>2140</v>
      </c>
      <c r="F1112" s="13" t="s">
        <v>2139</v>
      </c>
      <c r="G1112" s="14" t="str">
        <f t="shared" si="17"/>
        <v>23342</v>
      </c>
      <c r="H1112" s="14" t="s">
        <v>42</v>
      </c>
      <c r="I1112" s="14" t="s">
        <v>20</v>
      </c>
      <c r="J1112" s="14" t="s">
        <v>4943</v>
      </c>
    </row>
    <row r="1113" spans="4:10" ht="25" customHeight="1" x14ac:dyDescent="0.2">
      <c r="D1113" s="13" t="s">
        <v>88</v>
      </c>
      <c r="E1113" s="13" t="s">
        <v>2142</v>
      </c>
      <c r="F1113" s="13" t="s">
        <v>2141</v>
      </c>
      <c r="G1113" s="14" t="str">
        <f t="shared" si="17"/>
        <v>23361</v>
      </c>
      <c r="H1113" s="14" t="s">
        <v>42</v>
      </c>
      <c r="I1113" s="14" t="s">
        <v>20</v>
      </c>
      <c r="J1113" s="14" t="s">
        <v>4944</v>
      </c>
    </row>
    <row r="1114" spans="4:10" ht="25" customHeight="1" x14ac:dyDescent="0.2">
      <c r="D1114" s="13" t="s">
        <v>88</v>
      </c>
      <c r="E1114" s="13" t="s">
        <v>2144</v>
      </c>
      <c r="F1114" s="13" t="s">
        <v>2143</v>
      </c>
      <c r="G1114" s="14" t="str">
        <f t="shared" si="17"/>
        <v>23362</v>
      </c>
      <c r="H1114" s="14" t="s">
        <v>42</v>
      </c>
      <c r="I1114" s="14" t="s">
        <v>20</v>
      </c>
      <c r="J1114" s="14" t="s">
        <v>4945</v>
      </c>
    </row>
    <row r="1115" spans="4:10" ht="25" customHeight="1" x14ac:dyDescent="0.2">
      <c r="D1115" s="13" t="s">
        <v>88</v>
      </c>
      <c r="E1115" s="13" t="s">
        <v>2146</v>
      </c>
      <c r="F1115" s="13" t="s">
        <v>2145</v>
      </c>
      <c r="G1115" s="14" t="str">
        <f t="shared" si="17"/>
        <v>23424</v>
      </c>
      <c r="H1115" s="14" t="s">
        <v>42</v>
      </c>
      <c r="I1115" s="14" t="s">
        <v>20</v>
      </c>
      <c r="J1115" s="14" t="s">
        <v>4946</v>
      </c>
    </row>
    <row r="1116" spans="4:10" ht="25" customHeight="1" x14ac:dyDescent="0.2">
      <c r="D1116" s="13" t="s">
        <v>88</v>
      </c>
      <c r="E1116" s="13" t="s">
        <v>2148</v>
      </c>
      <c r="F1116" s="13" t="s">
        <v>2147</v>
      </c>
      <c r="G1116" s="14" t="str">
        <f t="shared" si="17"/>
        <v>23425</v>
      </c>
      <c r="H1116" s="14" t="s">
        <v>42</v>
      </c>
      <c r="I1116" s="14" t="s">
        <v>20</v>
      </c>
      <c r="J1116" s="14" t="s">
        <v>4947</v>
      </c>
    </row>
    <row r="1117" spans="4:10" ht="25" customHeight="1" x14ac:dyDescent="0.2">
      <c r="D1117" s="13" t="s">
        <v>88</v>
      </c>
      <c r="E1117" s="13" t="s">
        <v>2150</v>
      </c>
      <c r="F1117" s="13" t="s">
        <v>2149</v>
      </c>
      <c r="G1117" s="14" t="str">
        <f t="shared" si="17"/>
        <v>23427</v>
      </c>
      <c r="H1117" s="14" t="s">
        <v>42</v>
      </c>
      <c r="I1117" s="14" t="s">
        <v>20</v>
      </c>
      <c r="J1117" s="14" t="s">
        <v>4948</v>
      </c>
    </row>
    <row r="1118" spans="4:10" ht="25" customHeight="1" x14ac:dyDescent="0.2">
      <c r="D1118" s="13" t="s">
        <v>88</v>
      </c>
      <c r="E1118" s="13" t="s">
        <v>2152</v>
      </c>
      <c r="F1118" s="13" t="s">
        <v>2151</v>
      </c>
      <c r="G1118" s="14" t="str">
        <f t="shared" si="17"/>
        <v>23441</v>
      </c>
      <c r="H1118" s="14" t="s">
        <v>42</v>
      </c>
      <c r="I1118" s="14" t="s">
        <v>20</v>
      </c>
      <c r="J1118" s="14" t="s">
        <v>4949</v>
      </c>
    </row>
    <row r="1119" spans="4:10" ht="25" customHeight="1" x14ac:dyDescent="0.2">
      <c r="D1119" s="13" t="s">
        <v>88</v>
      </c>
      <c r="E1119" s="13" t="s">
        <v>2154</v>
      </c>
      <c r="F1119" s="13" t="s">
        <v>2153</v>
      </c>
      <c r="G1119" s="14" t="str">
        <f t="shared" si="17"/>
        <v>23442</v>
      </c>
      <c r="H1119" s="14" t="s">
        <v>42</v>
      </c>
      <c r="I1119" s="14" t="s">
        <v>20</v>
      </c>
      <c r="J1119" s="14" t="s">
        <v>4950</v>
      </c>
    </row>
    <row r="1120" spans="4:10" ht="25" customHeight="1" x14ac:dyDescent="0.2">
      <c r="D1120" s="13" t="s">
        <v>88</v>
      </c>
      <c r="E1120" s="13" t="s">
        <v>2156</v>
      </c>
      <c r="F1120" s="13" t="s">
        <v>2155</v>
      </c>
      <c r="G1120" s="14" t="str">
        <f t="shared" si="17"/>
        <v>23445</v>
      </c>
      <c r="H1120" s="14" t="s">
        <v>42</v>
      </c>
      <c r="I1120" s="14" t="s">
        <v>20</v>
      </c>
      <c r="J1120" s="14" t="s">
        <v>4951</v>
      </c>
    </row>
    <row r="1121" spans="4:10" ht="25" customHeight="1" x14ac:dyDescent="0.2">
      <c r="D1121" s="13" t="s">
        <v>88</v>
      </c>
      <c r="E1121" s="13" t="s">
        <v>1705</v>
      </c>
      <c r="F1121" s="13" t="s">
        <v>2157</v>
      </c>
      <c r="G1121" s="14" t="str">
        <f t="shared" si="17"/>
        <v>23446</v>
      </c>
      <c r="H1121" s="14" t="s">
        <v>42</v>
      </c>
      <c r="I1121" s="14" t="s">
        <v>20</v>
      </c>
      <c r="J1121" s="14" t="s">
        <v>4514</v>
      </c>
    </row>
    <row r="1122" spans="4:10" ht="25" customHeight="1" x14ac:dyDescent="0.2">
      <c r="D1122" s="13" t="s">
        <v>88</v>
      </c>
      <c r="E1122" s="13" t="s">
        <v>2159</v>
      </c>
      <c r="F1122" s="13" t="s">
        <v>2158</v>
      </c>
      <c r="G1122" s="14" t="str">
        <f t="shared" si="17"/>
        <v>23447</v>
      </c>
      <c r="H1122" s="14" t="s">
        <v>42</v>
      </c>
      <c r="I1122" s="14" t="s">
        <v>20</v>
      </c>
      <c r="J1122" s="14" t="s">
        <v>4952</v>
      </c>
    </row>
    <row r="1123" spans="4:10" ht="25" customHeight="1" x14ac:dyDescent="0.2">
      <c r="D1123" s="13" t="s">
        <v>88</v>
      </c>
      <c r="E1123" s="13" t="s">
        <v>2161</v>
      </c>
      <c r="F1123" s="13" t="s">
        <v>2160</v>
      </c>
      <c r="G1123" s="14" t="str">
        <f t="shared" si="17"/>
        <v>23501</v>
      </c>
      <c r="H1123" s="14" t="s">
        <v>42</v>
      </c>
      <c r="I1123" s="14" t="s">
        <v>20</v>
      </c>
      <c r="J1123" s="14" t="s">
        <v>4953</v>
      </c>
    </row>
    <row r="1124" spans="4:10" ht="25" customHeight="1" x14ac:dyDescent="0.2">
      <c r="D1124" s="13" t="s">
        <v>88</v>
      </c>
      <c r="E1124" s="13" t="s">
        <v>2163</v>
      </c>
      <c r="F1124" s="13" t="s">
        <v>2162</v>
      </c>
      <c r="G1124" s="14" t="str">
        <f t="shared" si="17"/>
        <v>23561</v>
      </c>
      <c r="H1124" s="14" t="s">
        <v>42</v>
      </c>
      <c r="I1124" s="14" t="s">
        <v>20</v>
      </c>
      <c r="J1124" s="14" t="s">
        <v>4954</v>
      </c>
    </row>
    <row r="1125" spans="4:10" ht="25" customHeight="1" x14ac:dyDescent="0.2">
      <c r="D1125" s="13" t="s">
        <v>88</v>
      </c>
      <c r="E1125" s="13" t="s">
        <v>2165</v>
      </c>
      <c r="F1125" s="13" t="s">
        <v>2164</v>
      </c>
      <c r="G1125" s="14" t="str">
        <f t="shared" si="17"/>
        <v>23562</v>
      </c>
      <c r="H1125" s="14" t="s">
        <v>42</v>
      </c>
      <c r="I1125" s="14" t="s">
        <v>20</v>
      </c>
      <c r="J1125" s="14" t="s">
        <v>4955</v>
      </c>
    </row>
    <row r="1126" spans="4:10" ht="25" customHeight="1" x14ac:dyDescent="0.2">
      <c r="D1126" s="13" t="s">
        <v>88</v>
      </c>
      <c r="E1126" s="13" t="s">
        <v>2167</v>
      </c>
      <c r="F1126" s="13" t="s">
        <v>2166</v>
      </c>
      <c r="G1126" s="14" t="str">
        <f t="shared" si="17"/>
        <v>23563</v>
      </c>
      <c r="H1126" s="14" t="s">
        <v>42</v>
      </c>
      <c r="I1126" s="14" t="s">
        <v>20</v>
      </c>
      <c r="J1126" s="14" t="s">
        <v>4956</v>
      </c>
    </row>
    <row r="1127" spans="4:10" ht="25" customHeight="1" x14ac:dyDescent="0.2">
      <c r="D1127" s="13" t="s">
        <v>89</v>
      </c>
      <c r="E1127" s="13" t="s">
        <v>2169</v>
      </c>
      <c r="F1127" s="13" t="s">
        <v>2168</v>
      </c>
      <c r="G1127" s="14" t="str">
        <f t="shared" si="17"/>
        <v>24201</v>
      </c>
      <c r="H1127" s="14" t="s">
        <v>43</v>
      </c>
      <c r="I1127" s="14" t="s">
        <v>4957</v>
      </c>
      <c r="J1127" s="14" t="s">
        <v>20</v>
      </c>
    </row>
    <row r="1128" spans="4:10" ht="25" customHeight="1" x14ac:dyDescent="0.2">
      <c r="D1128" s="13" t="s">
        <v>89</v>
      </c>
      <c r="E1128" s="13" t="s">
        <v>2171</v>
      </c>
      <c r="F1128" s="13" t="s">
        <v>2170</v>
      </c>
      <c r="G1128" s="14" t="str">
        <f t="shared" si="17"/>
        <v>24202</v>
      </c>
      <c r="H1128" s="14" t="s">
        <v>43</v>
      </c>
      <c r="I1128" s="14" t="s">
        <v>4958</v>
      </c>
      <c r="J1128" s="14" t="s">
        <v>20</v>
      </c>
    </row>
    <row r="1129" spans="4:10" ht="25" customHeight="1" x14ac:dyDescent="0.2">
      <c r="D1129" s="13" t="s">
        <v>89</v>
      </c>
      <c r="E1129" s="13" t="s">
        <v>2173</v>
      </c>
      <c r="F1129" s="13" t="s">
        <v>2172</v>
      </c>
      <c r="G1129" s="14" t="str">
        <f t="shared" si="17"/>
        <v>24203</v>
      </c>
      <c r="H1129" s="14" t="s">
        <v>43</v>
      </c>
      <c r="I1129" s="14" t="s">
        <v>4959</v>
      </c>
      <c r="J1129" s="14" t="s">
        <v>20</v>
      </c>
    </row>
    <row r="1130" spans="4:10" ht="25" customHeight="1" x14ac:dyDescent="0.2">
      <c r="D1130" s="13" t="s">
        <v>89</v>
      </c>
      <c r="E1130" s="13" t="s">
        <v>2175</v>
      </c>
      <c r="F1130" s="13" t="s">
        <v>2174</v>
      </c>
      <c r="G1130" s="14" t="str">
        <f t="shared" si="17"/>
        <v>24204</v>
      </c>
      <c r="H1130" s="14" t="s">
        <v>43</v>
      </c>
      <c r="I1130" s="14" t="s">
        <v>4960</v>
      </c>
      <c r="J1130" s="14" t="s">
        <v>20</v>
      </c>
    </row>
    <row r="1131" spans="4:10" ht="25" customHeight="1" x14ac:dyDescent="0.2">
      <c r="D1131" s="13" t="s">
        <v>89</v>
      </c>
      <c r="E1131" s="13" t="s">
        <v>2177</v>
      </c>
      <c r="F1131" s="13" t="s">
        <v>2176</v>
      </c>
      <c r="G1131" s="14" t="str">
        <f t="shared" si="17"/>
        <v>24205</v>
      </c>
      <c r="H1131" s="14" t="s">
        <v>43</v>
      </c>
      <c r="I1131" s="14" t="s">
        <v>4961</v>
      </c>
      <c r="J1131" s="14" t="s">
        <v>20</v>
      </c>
    </row>
    <row r="1132" spans="4:10" ht="25" customHeight="1" x14ac:dyDescent="0.2">
      <c r="D1132" s="13" t="s">
        <v>89</v>
      </c>
      <c r="E1132" s="13" t="s">
        <v>2179</v>
      </c>
      <c r="F1132" s="13" t="s">
        <v>2178</v>
      </c>
      <c r="G1132" s="14" t="str">
        <f t="shared" si="17"/>
        <v>24207</v>
      </c>
      <c r="H1132" s="14" t="s">
        <v>43</v>
      </c>
      <c r="I1132" s="14" t="s">
        <v>4962</v>
      </c>
      <c r="J1132" s="14" t="s">
        <v>20</v>
      </c>
    </row>
    <row r="1133" spans="4:10" ht="25" customHeight="1" x14ac:dyDescent="0.2">
      <c r="D1133" s="13" t="s">
        <v>89</v>
      </c>
      <c r="E1133" s="13" t="s">
        <v>2181</v>
      </c>
      <c r="F1133" s="13" t="s">
        <v>2180</v>
      </c>
      <c r="G1133" s="14" t="str">
        <f t="shared" si="17"/>
        <v>24208</v>
      </c>
      <c r="H1133" s="14" t="s">
        <v>43</v>
      </c>
      <c r="I1133" s="14" t="s">
        <v>4963</v>
      </c>
      <c r="J1133" s="14" t="s">
        <v>20</v>
      </c>
    </row>
    <row r="1134" spans="4:10" ht="25" customHeight="1" x14ac:dyDescent="0.2">
      <c r="D1134" s="13" t="s">
        <v>89</v>
      </c>
      <c r="E1134" s="13" t="s">
        <v>2183</v>
      </c>
      <c r="F1134" s="13" t="s">
        <v>2182</v>
      </c>
      <c r="G1134" s="14" t="str">
        <f t="shared" si="17"/>
        <v>24209</v>
      </c>
      <c r="H1134" s="14" t="s">
        <v>43</v>
      </c>
      <c r="I1134" s="14" t="s">
        <v>4964</v>
      </c>
      <c r="J1134" s="14" t="s">
        <v>20</v>
      </c>
    </row>
    <row r="1135" spans="4:10" ht="25" customHeight="1" x14ac:dyDescent="0.2">
      <c r="D1135" s="13" t="s">
        <v>89</v>
      </c>
      <c r="E1135" s="13" t="s">
        <v>2185</v>
      </c>
      <c r="F1135" s="13" t="s">
        <v>2184</v>
      </c>
      <c r="G1135" s="14" t="str">
        <f t="shared" si="17"/>
        <v>24210</v>
      </c>
      <c r="H1135" s="14" t="s">
        <v>43</v>
      </c>
      <c r="I1135" s="14" t="s">
        <v>4965</v>
      </c>
      <c r="J1135" s="14" t="s">
        <v>20</v>
      </c>
    </row>
    <row r="1136" spans="4:10" ht="25" customHeight="1" x14ac:dyDescent="0.2">
      <c r="D1136" s="13" t="s">
        <v>89</v>
      </c>
      <c r="E1136" s="13" t="s">
        <v>2187</v>
      </c>
      <c r="F1136" s="13" t="s">
        <v>2186</v>
      </c>
      <c r="G1136" s="14" t="str">
        <f t="shared" si="17"/>
        <v>24211</v>
      </c>
      <c r="H1136" s="14" t="s">
        <v>43</v>
      </c>
      <c r="I1136" s="14" t="s">
        <v>4966</v>
      </c>
      <c r="J1136" s="14" t="s">
        <v>20</v>
      </c>
    </row>
    <row r="1137" spans="4:10" ht="25" customHeight="1" x14ac:dyDescent="0.2">
      <c r="D1137" s="13" t="s">
        <v>89</v>
      </c>
      <c r="E1137" s="13" t="s">
        <v>2189</v>
      </c>
      <c r="F1137" s="13" t="s">
        <v>2188</v>
      </c>
      <c r="G1137" s="14" t="str">
        <f t="shared" si="17"/>
        <v>24212</v>
      </c>
      <c r="H1137" s="14" t="s">
        <v>43</v>
      </c>
      <c r="I1137" s="14" t="s">
        <v>4967</v>
      </c>
      <c r="J1137" s="14" t="s">
        <v>20</v>
      </c>
    </row>
    <row r="1138" spans="4:10" ht="25" customHeight="1" x14ac:dyDescent="0.2">
      <c r="D1138" s="13" t="s">
        <v>89</v>
      </c>
      <c r="E1138" s="13" t="s">
        <v>2191</v>
      </c>
      <c r="F1138" s="13" t="s">
        <v>2190</v>
      </c>
      <c r="G1138" s="14" t="str">
        <f t="shared" si="17"/>
        <v>24214</v>
      </c>
      <c r="H1138" s="14" t="s">
        <v>43</v>
      </c>
      <c r="I1138" s="14" t="s">
        <v>4968</v>
      </c>
      <c r="J1138" s="14" t="s">
        <v>20</v>
      </c>
    </row>
    <row r="1139" spans="4:10" ht="25" customHeight="1" x14ac:dyDescent="0.2">
      <c r="D1139" s="13" t="s">
        <v>89</v>
      </c>
      <c r="E1139" s="13" t="s">
        <v>2193</v>
      </c>
      <c r="F1139" s="13" t="s">
        <v>2192</v>
      </c>
      <c r="G1139" s="14" t="str">
        <f t="shared" si="17"/>
        <v>24215</v>
      </c>
      <c r="H1139" s="14" t="s">
        <v>43</v>
      </c>
      <c r="I1139" s="14" t="s">
        <v>4969</v>
      </c>
      <c r="J1139" s="14" t="s">
        <v>20</v>
      </c>
    </row>
    <row r="1140" spans="4:10" ht="25" customHeight="1" x14ac:dyDescent="0.2">
      <c r="D1140" s="13" t="s">
        <v>89</v>
      </c>
      <c r="E1140" s="13" t="s">
        <v>2195</v>
      </c>
      <c r="F1140" s="13" t="s">
        <v>2194</v>
      </c>
      <c r="G1140" s="14" t="str">
        <f t="shared" si="17"/>
        <v>24216</v>
      </c>
      <c r="H1140" s="14" t="s">
        <v>43</v>
      </c>
      <c r="I1140" s="14" t="s">
        <v>4970</v>
      </c>
      <c r="J1140" s="14" t="s">
        <v>20</v>
      </c>
    </row>
    <row r="1141" spans="4:10" ht="25" customHeight="1" x14ac:dyDescent="0.2">
      <c r="D1141" s="13" t="s">
        <v>89</v>
      </c>
      <c r="E1141" s="13" t="s">
        <v>2197</v>
      </c>
      <c r="F1141" s="13" t="s">
        <v>2196</v>
      </c>
      <c r="G1141" s="14" t="str">
        <f t="shared" si="17"/>
        <v>24303</v>
      </c>
      <c r="H1141" s="14" t="s">
        <v>43</v>
      </c>
      <c r="I1141" s="14" t="s">
        <v>20</v>
      </c>
      <c r="J1141" s="14" t="s">
        <v>4971</v>
      </c>
    </row>
    <row r="1142" spans="4:10" ht="25" customHeight="1" x14ac:dyDescent="0.2">
      <c r="D1142" s="13" t="s">
        <v>89</v>
      </c>
      <c r="E1142" s="13" t="s">
        <v>2199</v>
      </c>
      <c r="F1142" s="13" t="s">
        <v>2198</v>
      </c>
      <c r="G1142" s="14" t="str">
        <f t="shared" si="17"/>
        <v>24324</v>
      </c>
      <c r="H1142" s="14" t="s">
        <v>43</v>
      </c>
      <c r="I1142" s="14" t="s">
        <v>20</v>
      </c>
      <c r="J1142" s="14" t="s">
        <v>4972</v>
      </c>
    </row>
    <row r="1143" spans="4:10" ht="25" customHeight="1" x14ac:dyDescent="0.2">
      <c r="D1143" s="13" t="s">
        <v>89</v>
      </c>
      <c r="E1143" s="13" t="s">
        <v>2201</v>
      </c>
      <c r="F1143" s="13" t="s">
        <v>2200</v>
      </c>
      <c r="G1143" s="14" t="str">
        <f t="shared" si="17"/>
        <v>24341</v>
      </c>
      <c r="H1143" s="14" t="s">
        <v>43</v>
      </c>
      <c r="I1143" s="14" t="s">
        <v>20</v>
      </c>
      <c r="J1143" s="14" t="s">
        <v>4973</v>
      </c>
    </row>
    <row r="1144" spans="4:10" ht="25" customHeight="1" x14ac:dyDescent="0.2">
      <c r="D1144" s="13" t="s">
        <v>89</v>
      </c>
      <c r="E1144" s="13" t="s">
        <v>782</v>
      </c>
      <c r="F1144" s="13" t="s">
        <v>2202</v>
      </c>
      <c r="G1144" s="14" t="str">
        <f t="shared" si="17"/>
        <v>24343</v>
      </c>
      <c r="H1144" s="14" t="s">
        <v>43</v>
      </c>
      <c r="I1144" s="14" t="s">
        <v>20</v>
      </c>
      <c r="J1144" s="14" t="s">
        <v>4268</v>
      </c>
    </row>
    <row r="1145" spans="4:10" ht="25" customHeight="1" x14ac:dyDescent="0.2">
      <c r="D1145" s="13" t="s">
        <v>89</v>
      </c>
      <c r="E1145" s="13" t="s">
        <v>2204</v>
      </c>
      <c r="F1145" s="13" t="s">
        <v>2203</v>
      </c>
      <c r="G1145" s="14" t="str">
        <f t="shared" si="17"/>
        <v>24344</v>
      </c>
      <c r="H1145" s="14" t="s">
        <v>43</v>
      </c>
      <c r="I1145" s="14" t="s">
        <v>20</v>
      </c>
      <c r="J1145" s="14" t="s">
        <v>4451</v>
      </c>
    </row>
    <row r="1146" spans="4:10" ht="25" customHeight="1" x14ac:dyDescent="0.2">
      <c r="D1146" s="13" t="s">
        <v>89</v>
      </c>
      <c r="E1146" s="13" t="s">
        <v>2206</v>
      </c>
      <c r="F1146" s="13" t="s">
        <v>2205</v>
      </c>
      <c r="G1146" s="14" t="str">
        <f t="shared" si="17"/>
        <v>24441</v>
      </c>
      <c r="H1146" s="14" t="s">
        <v>43</v>
      </c>
      <c r="I1146" s="14" t="s">
        <v>20</v>
      </c>
      <c r="J1146" s="14" t="s">
        <v>4974</v>
      </c>
    </row>
    <row r="1147" spans="4:10" ht="25" customHeight="1" x14ac:dyDescent="0.2">
      <c r="D1147" s="13" t="s">
        <v>89</v>
      </c>
      <c r="E1147" s="13" t="s">
        <v>1133</v>
      </c>
      <c r="F1147" s="13" t="s">
        <v>2207</v>
      </c>
      <c r="G1147" s="14" t="str">
        <f t="shared" si="17"/>
        <v>24442</v>
      </c>
      <c r="H1147" s="14" t="s">
        <v>43</v>
      </c>
      <c r="I1147" s="14" t="s">
        <v>20</v>
      </c>
      <c r="J1147" s="14" t="s">
        <v>4436</v>
      </c>
    </row>
    <row r="1148" spans="4:10" ht="25" customHeight="1" x14ac:dyDescent="0.2">
      <c r="D1148" s="13" t="s">
        <v>89</v>
      </c>
      <c r="E1148" s="13" t="s">
        <v>2209</v>
      </c>
      <c r="F1148" s="13" t="s">
        <v>2208</v>
      </c>
      <c r="G1148" s="14" t="str">
        <f t="shared" si="17"/>
        <v>24443</v>
      </c>
      <c r="H1148" s="14" t="s">
        <v>43</v>
      </c>
      <c r="I1148" s="14" t="s">
        <v>20</v>
      </c>
      <c r="J1148" s="14" t="s">
        <v>4975</v>
      </c>
    </row>
    <row r="1149" spans="4:10" ht="25" customHeight="1" x14ac:dyDescent="0.2">
      <c r="D1149" s="13" t="s">
        <v>89</v>
      </c>
      <c r="E1149" s="13" t="s">
        <v>2211</v>
      </c>
      <c r="F1149" s="13" t="s">
        <v>2210</v>
      </c>
      <c r="G1149" s="14" t="str">
        <f t="shared" si="17"/>
        <v>24461</v>
      </c>
      <c r="H1149" s="14" t="s">
        <v>43</v>
      </c>
      <c r="I1149" s="14" t="s">
        <v>20</v>
      </c>
      <c r="J1149" s="14" t="s">
        <v>4976</v>
      </c>
    </row>
    <row r="1150" spans="4:10" ht="25" customHeight="1" x14ac:dyDescent="0.2">
      <c r="D1150" s="13" t="s">
        <v>89</v>
      </c>
      <c r="E1150" s="13" t="s">
        <v>2213</v>
      </c>
      <c r="F1150" s="13" t="s">
        <v>2212</v>
      </c>
      <c r="G1150" s="14" t="str">
        <f t="shared" si="17"/>
        <v>24470</v>
      </c>
      <c r="H1150" s="14" t="s">
        <v>43</v>
      </c>
      <c r="I1150" s="14" t="s">
        <v>20</v>
      </c>
      <c r="J1150" s="14" t="s">
        <v>4977</v>
      </c>
    </row>
    <row r="1151" spans="4:10" ht="25" customHeight="1" x14ac:dyDescent="0.2">
      <c r="D1151" s="13" t="s">
        <v>89</v>
      </c>
      <c r="E1151" s="13" t="s">
        <v>2215</v>
      </c>
      <c r="F1151" s="13" t="s">
        <v>2214</v>
      </c>
      <c r="G1151" s="14" t="str">
        <f t="shared" si="17"/>
        <v>24471</v>
      </c>
      <c r="H1151" s="14" t="s">
        <v>43</v>
      </c>
      <c r="I1151" s="14" t="s">
        <v>20</v>
      </c>
      <c r="J1151" s="14" t="s">
        <v>4978</v>
      </c>
    </row>
    <row r="1152" spans="4:10" ht="25" customHeight="1" x14ac:dyDescent="0.2">
      <c r="D1152" s="13" t="s">
        <v>89</v>
      </c>
      <c r="E1152" s="13" t="s">
        <v>2217</v>
      </c>
      <c r="F1152" s="13" t="s">
        <v>2216</v>
      </c>
      <c r="G1152" s="14" t="str">
        <f t="shared" si="17"/>
        <v>24472</v>
      </c>
      <c r="H1152" s="14" t="s">
        <v>43</v>
      </c>
      <c r="I1152" s="14" t="s">
        <v>20</v>
      </c>
      <c r="J1152" s="14" t="s">
        <v>4979</v>
      </c>
    </row>
    <row r="1153" spans="4:10" ht="25" customHeight="1" x14ac:dyDescent="0.2">
      <c r="D1153" s="13" t="s">
        <v>89</v>
      </c>
      <c r="E1153" s="13" t="s">
        <v>2219</v>
      </c>
      <c r="F1153" s="13" t="s">
        <v>2218</v>
      </c>
      <c r="G1153" s="14" t="str">
        <f t="shared" si="17"/>
        <v>24543</v>
      </c>
      <c r="H1153" s="14" t="s">
        <v>43</v>
      </c>
      <c r="I1153" s="14" t="s">
        <v>20</v>
      </c>
      <c r="J1153" s="14" t="s">
        <v>4980</v>
      </c>
    </row>
    <row r="1154" spans="4:10" ht="25" customHeight="1" x14ac:dyDescent="0.2">
      <c r="D1154" s="13" t="s">
        <v>89</v>
      </c>
      <c r="E1154" s="13" t="s">
        <v>2221</v>
      </c>
      <c r="F1154" s="13" t="s">
        <v>2220</v>
      </c>
      <c r="G1154" s="14" t="str">
        <f t="shared" si="17"/>
        <v>24561</v>
      </c>
      <c r="H1154" s="14" t="s">
        <v>43</v>
      </c>
      <c r="I1154" s="14" t="s">
        <v>20</v>
      </c>
      <c r="J1154" s="14" t="s">
        <v>4981</v>
      </c>
    </row>
    <row r="1155" spans="4:10" ht="25" customHeight="1" x14ac:dyDescent="0.2">
      <c r="D1155" s="13" t="s">
        <v>89</v>
      </c>
      <c r="E1155" s="13" t="s">
        <v>2223</v>
      </c>
      <c r="F1155" s="13" t="s">
        <v>2222</v>
      </c>
      <c r="G1155" s="14" t="str">
        <f t="shared" si="17"/>
        <v>24562</v>
      </c>
      <c r="H1155" s="14" t="s">
        <v>43</v>
      </c>
      <c r="I1155" s="14" t="s">
        <v>20</v>
      </c>
      <c r="J1155" s="14" t="s">
        <v>4982</v>
      </c>
    </row>
    <row r="1156" spans="4:10" ht="25" customHeight="1" x14ac:dyDescent="0.2">
      <c r="D1156" s="13" t="s">
        <v>90</v>
      </c>
      <c r="E1156" s="13" t="s">
        <v>2225</v>
      </c>
      <c r="F1156" s="13" t="s">
        <v>2224</v>
      </c>
      <c r="G1156" s="14" t="str">
        <f t="shared" si="17"/>
        <v>25201</v>
      </c>
      <c r="H1156" s="14" t="s">
        <v>44</v>
      </c>
      <c r="I1156" s="14" t="s">
        <v>4983</v>
      </c>
      <c r="J1156" s="14" t="s">
        <v>20</v>
      </c>
    </row>
    <row r="1157" spans="4:10" ht="25" customHeight="1" x14ac:dyDescent="0.2">
      <c r="D1157" s="13" t="s">
        <v>90</v>
      </c>
      <c r="E1157" s="13" t="s">
        <v>2227</v>
      </c>
      <c r="F1157" s="13" t="s">
        <v>2226</v>
      </c>
      <c r="G1157" s="14" t="str">
        <f t="shared" ref="G1157:G1220" si="18">LEFT(F1157,5)</f>
        <v>25202</v>
      </c>
      <c r="H1157" s="14" t="s">
        <v>44</v>
      </c>
      <c r="I1157" s="14" t="s">
        <v>4984</v>
      </c>
      <c r="J1157" s="14" t="s">
        <v>20</v>
      </c>
    </row>
    <row r="1158" spans="4:10" ht="25" customHeight="1" x14ac:dyDescent="0.2">
      <c r="D1158" s="13" t="s">
        <v>90</v>
      </c>
      <c r="E1158" s="13" t="s">
        <v>2229</v>
      </c>
      <c r="F1158" s="13" t="s">
        <v>2228</v>
      </c>
      <c r="G1158" s="14" t="str">
        <f t="shared" si="18"/>
        <v>25203</v>
      </c>
      <c r="H1158" s="14" t="s">
        <v>44</v>
      </c>
      <c r="I1158" s="14" t="s">
        <v>4985</v>
      </c>
      <c r="J1158" s="14" t="s">
        <v>20</v>
      </c>
    </row>
    <row r="1159" spans="4:10" ht="25" customHeight="1" x14ac:dyDescent="0.2">
      <c r="D1159" s="13" t="s">
        <v>90</v>
      </c>
      <c r="E1159" s="13" t="s">
        <v>2231</v>
      </c>
      <c r="F1159" s="13" t="s">
        <v>2230</v>
      </c>
      <c r="G1159" s="14" t="str">
        <f t="shared" si="18"/>
        <v>25204</v>
      </c>
      <c r="H1159" s="14" t="s">
        <v>44</v>
      </c>
      <c r="I1159" s="14" t="s">
        <v>4986</v>
      </c>
      <c r="J1159" s="14" t="s">
        <v>20</v>
      </c>
    </row>
    <row r="1160" spans="4:10" ht="25" customHeight="1" x14ac:dyDescent="0.2">
      <c r="D1160" s="13" t="s">
        <v>90</v>
      </c>
      <c r="E1160" s="13" t="s">
        <v>2233</v>
      </c>
      <c r="F1160" s="13" t="s">
        <v>2232</v>
      </c>
      <c r="G1160" s="14" t="str">
        <f t="shared" si="18"/>
        <v>25206</v>
      </c>
      <c r="H1160" s="14" t="s">
        <v>44</v>
      </c>
      <c r="I1160" s="14" t="s">
        <v>4428</v>
      </c>
      <c r="J1160" s="14" t="s">
        <v>20</v>
      </c>
    </row>
    <row r="1161" spans="4:10" ht="25" customHeight="1" x14ac:dyDescent="0.2">
      <c r="D1161" s="13" t="s">
        <v>90</v>
      </c>
      <c r="E1161" s="13" t="s">
        <v>2235</v>
      </c>
      <c r="F1161" s="13" t="s">
        <v>2234</v>
      </c>
      <c r="G1161" s="14" t="str">
        <f t="shared" si="18"/>
        <v>25207</v>
      </c>
      <c r="H1161" s="14" t="s">
        <v>44</v>
      </c>
      <c r="I1161" s="14" t="s">
        <v>4906</v>
      </c>
      <c r="J1161" s="14" t="s">
        <v>20</v>
      </c>
    </row>
    <row r="1162" spans="4:10" ht="25" customHeight="1" x14ac:dyDescent="0.2">
      <c r="D1162" s="13" t="s">
        <v>90</v>
      </c>
      <c r="E1162" s="13" t="s">
        <v>2237</v>
      </c>
      <c r="F1162" s="13" t="s">
        <v>2236</v>
      </c>
      <c r="G1162" s="14" t="str">
        <f t="shared" si="18"/>
        <v>25208</v>
      </c>
      <c r="H1162" s="14" t="s">
        <v>44</v>
      </c>
      <c r="I1162" s="14" t="s">
        <v>4987</v>
      </c>
      <c r="J1162" s="14" t="s">
        <v>20</v>
      </c>
    </row>
    <row r="1163" spans="4:10" ht="25" customHeight="1" x14ac:dyDescent="0.2">
      <c r="D1163" s="13" t="s">
        <v>90</v>
      </c>
      <c r="E1163" s="13" t="s">
        <v>2239</v>
      </c>
      <c r="F1163" s="13" t="s">
        <v>2238</v>
      </c>
      <c r="G1163" s="14" t="str">
        <f t="shared" si="18"/>
        <v>25209</v>
      </c>
      <c r="H1163" s="14" t="s">
        <v>44</v>
      </c>
      <c r="I1163" s="14" t="s">
        <v>4988</v>
      </c>
      <c r="J1163" s="14" t="s">
        <v>20</v>
      </c>
    </row>
    <row r="1164" spans="4:10" ht="25" customHeight="1" x14ac:dyDescent="0.2">
      <c r="D1164" s="13" t="s">
        <v>90</v>
      </c>
      <c r="E1164" s="13" t="s">
        <v>2241</v>
      </c>
      <c r="F1164" s="13" t="s">
        <v>2240</v>
      </c>
      <c r="G1164" s="14" t="str">
        <f t="shared" si="18"/>
        <v>25210</v>
      </c>
      <c r="H1164" s="14" t="s">
        <v>44</v>
      </c>
      <c r="I1164" s="14" t="s">
        <v>4989</v>
      </c>
      <c r="J1164" s="14" t="s">
        <v>20</v>
      </c>
    </row>
    <row r="1165" spans="4:10" ht="25" customHeight="1" x14ac:dyDescent="0.2">
      <c r="D1165" s="13" t="s">
        <v>90</v>
      </c>
      <c r="E1165" s="13" t="s">
        <v>2243</v>
      </c>
      <c r="F1165" s="13" t="s">
        <v>2242</v>
      </c>
      <c r="G1165" s="14" t="str">
        <f t="shared" si="18"/>
        <v>25211</v>
      </c>
      <c r="H1165" s="14" t="s">
        <v>44</v>
      </c>
      <c r="I1165" s="14" t="s">
        <v>4990</v>
      </c>
      <c r="J1165" s="14" t="s">
        <v>20</v>
      </c>
    </row>
    <row r="1166" spans="4:10" ht="25" customHeight="1" x14ac:dyDescent="0.2">
      <c r="D1166" s="13" t="s">
        <v>90</v>
      </c>
      <c r="E1166" s="13" t="s">
        <v>2245</v>
      </c>
      <c r="F1166" s="13" t="s">
        <v>2244</v>
      </c>
      <c r="G1166" s="14" t="str">
        <f t="shared" si="18"/>
        <v>25212</v>
      </c>
      <c r="H1166" s="14" t="s">
        <v>44</v>
      </c>
      <c r="I1166" s="14" t="s">
        <v>4991</v>
      </c>
      <c r="J1166" s="14" t="s">
        <v>20</v>
      </c>
    </row>
    <row r="1167" spans="4:10" ht="25" customHeight="1" x14ac:dyDescent="0.2">
      <c r="D1167" s="13" t="s">
        <v>90</v>
      </c>
      <c r="E1167" s="13" t="s">
        <v>2247</v>
      </c>
      <c r="F1167" s="13" t="s">
        <v>2246</v>
      </c>
      <c r="G1167" s="14" t="str">
        <f t="shared" si="18"/>
        <v>25213</v>
      </c>
      <c r="H1167" s="14" t="s">
        <v>44</v>
      </c>
      <c r="I1167" s="14" t="s">
        <v>4992</v>
      </c>
      <c r="J1167" s="14" t="s">
        <v>20</v>
      </c>
    </row>
    <row r="1168" spans="4:10" ht="25" customHeight="1" x14ac:dyDescent="0.2">
      <c r="D1168" s="13" t="s">
        <v>90</v>
      </c>
      <c r="E1168" s="13" t="s">
        <v>2249</v>
      </c>
      <c r="F1168" s="13" t="s">
        <v>2248</v>
      </c>
      <c r="G1168" s="14" t="str">
        <f t="shared" si="18"/>
        <v>25214</v>
      </c>
      <c r="H1168" s="14" t="s">
        <v>44</v>
      </c>
      <c r="I1168" s="14" t="s">
        <v>4993</v>
      </c>
      <c r="J1168" s="14" t="s">
        <v>20</v>
      </c>
    </row>
    <row r="1169" spans="4:10" ht="25" customHeight="1" x14ac:dyDescent="0.2">
      <c r="D1169" s="13" t="s">
        <v>90</v>
      </c>
      <c r="E1169" s="13" t="s">
        <v>2251</v>
      </c>
      <c r="F1169" s="13" t="s">
        <v>2250</v>
      </c>
      <c r="G1169" s="14" t="str">
        <f t="shared" si="18"/>
        <v>25383</v>
      </c>
      <c r="H1169" s="14" t="s">
        <v>44</v>
      </c>
      <c r="I1169" s="14" t="s">
        <v>20</v>
      </c>
      <c r="J1169" s="14" t="s">
        <v>4596</v>
      </c>
    </row>
    <row r="1170" spans="4:10" ht="25" customHeight="1" x14ac:dyDescent="0.2">
      <c r="D1170" s="13" t="s">
        <v>90</v>
      </c>
      <c r="E1170" s="13" t="s">
        <v>2253</v>
      </c>
      <c r="F1170" s="13" t="s">
        <v>2252</v>
      </c>
      <c r="G1170" s="14" t="str">
        <f t="shared" si="18"/>
        <v>25384</v>
      </c>
      <c r="H1170" s="14" t="s">
        <v>44</v>
      </c>
      <c r="I1170" s="14" t="s">
        <v>20</v>
      </c>
      <c r="J1170" s="14" t="s">
        <v>4994</v>
      </c>
    </row>
    <row r="1171" spans="4:10" ht="25" customHeight="1" x14ac:dyDescent="0.2">
      <c r="D1171" s="13" t="s">
        <v>90</v>
      </c>
      <c r="E1171" s="13" t="s">
        <v>2255</v>
      </c>
      <c r="F1171" s="13" t="s">
        <v>2254</v>
      </c>
      <c r="G1171" s="14" t="str">
        <f t="shared" si="18"/>
        <v>25425</v>
      </c>
      <c r="H1171" s="14" t="s">
        <v>44</v>
      </c>
      <c r="I1171" s="14" t="s">
        <v>20</v>
      </c>
      <c r="J1171" s="14" t="s">
        <v>4995</v>
      </c>
    </row>
    <row r="1172" spans="4:10" ht="25" customHeight="1" x14ac:dyDescent="0.2">
      <c r="D1172" s="13" t="s">
        <v>90</v>
      </c>
      <c r="E1172" s="13" t="s">
        <v>2257</v>
      </c>
      <c r="F1172" s="13" t="s">
        <v>2256</v>
      </c>
      <c r="G1172" s="14" t="str">
        <f t="shared" si="18"/>
        <v>25441</v>
      </c>
      <c r="H1172" s="14" t="s">
        <v>44</v>
      </c>
      <c r="I1172" s="14" t="s">
        <v>20</v>
      </c>
      <c r="J1172" s="14" t="s">
        <v>4996</v>
      </c>
    </row>
    <row r="1173" spans="4:10" ht="25" customHeight="1" x14ac:dyDescent="0.2">
      <c r="D1173" s="13" t="s">
        <v>90</v>
      </c>
      <c r="E1173" s="13" t="s">
        <v>2259</v>
      </c>
      <c r="F1173" s="13" t="s">
        <v>2258</v>
      </c>
      <c r="G1173" s="14" t="str">
        <f t="shared" si="18"/>
        <v>25442</v>
      </c>
      <c r="H1173" s="14" t="s">
        <v>44</v>
      </c>
      <c r="I1173" s="14" t="s">
        <v>20</v>
      </c>
      <c r="J1173" s="14" t="s">
        <v>4997</v>
      </c>
    </row>
    <row r="1174" spans="4:10" ht="25" customHeight="1" x14ac:dyDescent="0.2">
      <c r="D1174" s="13" t="s">
        <v>90</v>
      </c>
      <c r="E1174" s="13" t="s">
        <v>2261</v>
      </c>
      <c r="F1174" s="13" t="s">
        <v>2260</v>
      </c>
      <c r="G1174" s="14" t="str">
        <f t="shared" si="18"/>
        <v>25443</v>
      </c>
      <c r="H1174" s="14" t="s">
        <v>44</v>
      </c>
      <c r="I1174" s="14" t="s">
        <v>20</v>
      </c>
      <c r="J1174" s="14" t="s">
        <v>4998</v>
      </c>
    </row>
    <row r="1175" spans="4:10" ht="25" customHeight="1" x14ac:dyDescent="0.2">
      <c r="D1175" s="14" t="s">
        <v>91</v>
      </c>
      <c r="E1175" s="14" t="s">
        <v>3853</v>
      </c>
      <c r="F1175" s="14" t="s">
        <v>3639</v>
      </c>
      <c r="G1175" s="14" t="str">
        <f t="shared" si="18"/>
        <v>26101</v>
      </c>
      <c r="H1175" s="14" t="s">
        <v>45</v>
      </c>
      <c r="I1175" s="14" t="s">
        <v>45</v>
      </c>
      <c r="J1175" s="14" t="s">
        <v>4442</v>
      </c>
    </row>
    <row r="1176" spans="4:10" ht="25" customHeight="1" x14ac:dyDescent="0.2">
      <c r="D1176" s="14" t="s">
        <v>91</v>
      </c>
      <c r="E1176" s="14" t="s">
        <v>3854</v>
      </c>
      <c r="F1176" s="14" t="s">
        <v>3640</v>
      </c>
      <c r="G1176" s="14" t="str">
        <f t="shared" si="18"/>
        <v>26102</v>
      </c>
      <c r="H1176" s="14" t="s">
        <v>45</v>
      </c>
      <c r="I1176" s="14" t="s">
        <v>45</v>
      </c>
      <c r="J1176" s="14" t="s">
        <v>4999</v>
      </c>
    </row>
    <row r="1177" spans="4:10" ht="25" customHeight="1" x14ac:dyDescent="0.2">
      <c r="D1177" s="14" t="s">
        <v>91</v>
      </c>
      <c r="E1177" s="14" t="s">
        <v>3855</v>
      </c>
      <c r="F1177" s="14" t="s">
        <v>3642</v>
      </c>
      <c r="G1177" s="14" t="str">
        <f t="shared" si="18"/>
        <v>26103</v>
      </c>
      <c r="H1177" s="14" t="s">
        <v>45</v>
      </c>
      <c r="I1177" s="14" t="s">
        <v>45</v>
      </c>
      <c r="J1177" s="14" t="s">
        <v>5000</v>
      </c>
    </row>
    <row r="1178" spans="4:10" ht="25" customHeight="1" x14ac:dyDescent="0.2">
      <c r="D1178" s="14" t="s">
        <v>91</v>
      </c>
      <c r="E1178" s="14" t="s">
        <v>3856</v>
      </c>
      <c r="F1178" s="14" t="s">
        <v>3643</v>
      </c>
      <c r="G1178" s="14" t="str">
        <f t="shared" si="18"/>
        <v>26104</v>
      </c>
      <c r="H1178" s="14" t="s">
        <v>45</v>
      </c>
      <c r="I1178" s="14" t="s">
        <v>45</v>
      </c>
      <c r="J1178" s="14" t="s">
        <v>5001</v>
      </c>
    </row>
    <row r="1179" spans="4:10" ht="25" customHeight="1" x14ac:dyDescent="0.2">
      <c r="D1179" s="14" t="s">
        <v>91</v>
      </c>
      <c r="E1179" s="14" t="s">
        <v>3857</v>
      </c>
      <c r="F1179" s="14" t="s">
        <v>3644</v>
      </c>
      <c r="G1179" s="14" t="str">
        <f t="shared" si="18"/>
        <v>26105</v>
      </c>
      <c r="H1179" s="14" t="s">
        <v>45</v>
      </c>
      <c r="I1179" s="14" t="s">
        <v>45</v>
      </c>
      <c r="J1179" s="14" t="s">
        <v>5002</v>
      </c>
    </row>
    <row r="1180" spans="4:10" ht="25" customHeight="1" x14ac:dyDescent="0.2">
      <c r="D1180" s="14" t="s">
        <v>91</v>
      </c>
      <c r="E1180" s="14" t="s">
        <v>3858</v>
      </c>
      <c r="F1180" s="14" t="s">
        <v>3645</v>
      </c>
      <c r="G1180" s="14" t="str">
        <f t="shared" si="18"/>
        <v>26106</v>
      </c>
      <c r="H1180" s="14" t="s">
        <v>45</v>
      </c>
      <c r="I1180" s="14" t="s">
        <v>45</v>
      </c>
      <c r="J1180" s="14" t="s">
        <v>5003</v>
      </c>
    </row>
    <row r="1181" spans="4:10" ht="25" customHeight="1" x14ac:dyDescent="0.2">
      <c r="D1181" s="14" t="s">
        <v>91</v>
      </c>
      <c r="E1181" s="14" t="s">
        <v>3859</v>
      </c>
      <c r="F1181" s="14" t="s">
        <v>3646</v>
      </c>
      <c r="G1181" s="14" t="str">
        <f t="shared" si="18"/>
        <v>26107</v>
      </c>
      <c r="H1181" s="14" t="s">
        <v>45</v>
      </c>
      <c r="I1181" s="14" t="s">
        <v>45</v>
      </c>
      <c r="J1181" s="14" t="s">
        <v>4448</v>
      </c>
    </row>
    <row r="1182" spans="4:10" ht="25" customHeight="1" x14ac:dyDescent="0.2">
      <c r="D1182" s="14" t="s">
        <v>91</v>
      </c>
      <c r="E1182" s="14" t="s">
        <v>3860</v>
      </c>
      <c r="F1182" s="14" t="s">
        <v>3647</v>
      </c>
      <c r="G1182" s="14" t="str">
        <f t="shared" si="18"/>
        <v>26108</v>
      </c>
      <c r="H1182" s="14" t="s">
        <v>45</v>
      </c>
      <c r="I1182" s="14" t="s">
        <v>45</v>
      </c>
      <c r="J1182" s="14" t="s">
        <v>5004</v>
      </c>
    </row>
    <row r="1183" spans="4:10" ht="25" customHeight="1" x14ac:dyDescent="0.2">
      <c r="D1183" s="14" t="s">
        <v>91</v>
      </c>
      <c r="E1183" s="14" t="s">
        <v>3861</v>
      </c>
      <c r="F1183" s="14" t="s">
        <v>3648</v>
      </c>
      <c r="G1183" s="14" t="str">
        <f t="shared" si="18"/>
        <v>26109</v>
      </c>
      <c r="H1183" s="14" t="s">
        <v>45</v>
      </c>
      <c r="I1183" s="14" t="s">
        <v>45</v>
      </c>
      <c r="J1183" s="14" t="s">
        <v>5005</v>
      </c>
    </row>
    <row r="1184" spans="4:10" ht="25" customHeight="1" x14ac:dyDescent="0.2">
      <c r="D1184" s="14" t="s">
        <v>91</v>
      </c>
      <c r="E1184" s="14" t="s">
        <v>3862</v>
      </c>
      <c r="F1184" s="14" t="s">
        <v>3649</v>
      </c>
      <c r="G1184" s="14" t="str">
        <f t="shared" si="18"/>
        <v>26110</v>
      </c>
      <c r="H1184" s="14" t="s">
        <v>45</v>
      </c>
      <c r="I1184" s="14" t="s">
        <v>45</v>
      </c>
      <c r="J1184" s="14" t="s">
        <v>5006</v>
      </c>
    </row>
    <row r="1185" spans="4:10" ht="25" customHeight="1" x14ac:dyDescent="0.2">
      <c r="D1185" s="14" t="s">
        <v>91</v>
      </c>
      <c r="E1185" s="14" t="s">
        <v>3863</v>
      </c>
      <c r="F1185" s="14" t="s">
        <v>3650</v>
      </c>
      <c r="G1185" s="14" t="str">
        <f t="shared" si="18"/>
        <v>26111</v>
      </c>
      <c r="H1185" s="14" t="s">
        <v>45</v>
      </c>
      <c r="I1185" s="14" t="s">
        <v>45</v>
      </c>
      <c r="J1185" s="14" t="s">
        <v>5007</v>
      </c>
    </row>
    <row r="1186" spans="4:10" ht="25" customHeight="1" x14ac:dyDescent="0.2">
      <c r="D1186" s="13" t="s">
        <v>91</v>
      </c>
      <c r="E1186" s="13" t="s">
        <v>2263</v>
      </c>
      <c r="F1186" s="13" t="s">
        <v>2262</v>
      </c>
      <c r="G1186" s="14" t="str">
        <f t="shared" si="18"/>
        <v>26201</v>
      </c>
      <c r="H1186" s="14" t="s">
        <v>45</v>
      </c>
      <c r="I1186" s="14" t="s">
        <v>5008</v>
      </c>
      <c r="J1186" s="14" t="s">
        <v>20</v>
      </c>
    </row>
    <row r="1187" spans="4:10" ht="25" customHeight="1" x14ac:dyDescent="0.2">
      <c r="D1187" s="13" t="s">
        <v>91</v>
      </c>
      <c r="E1187" s="13" t="s">
        <v>2265</v>
      </c>
      <c r="F1187" s="13" t="s">
        <v>2264</v>
      </c>
      <c r="G1187" s="14" t="str">
        <f t="shared" si="18"/>
        <v>26202</v>
      </c>
      <c r="H1187" s="14" t="s">
        <v>45</v>
      </c>
      <c r="I1187" s="14" t="s">
        <v>5009</v>
      </c>
      <c r="J1187" s="14" t="s">
        <v>20</v>
      </c>
    </row>
    <row r="1188" spans="4:10" ht="25" customHeight="1" x14ac:dyDescent="0.2">
      <c r="D1188" s="13" t="s">
        <v>91</v>
      </c>
      <c r="E1188" s="13" t="s">
        <v>2267</v>
      </c>
      <c r="F1188" s="13" t="s">
        <v>2266</v>
      </c>
      <c r="G1188" s="14" t="str">
        <f t="shared" si="18"/>
        <v>26203</v>
      </c>
      <c r="H1188" s="14" t="s">
        <v>45</v>
      </c>
      <c r="I1188" s="14" t="s">
        <v>5010</v>
      </c>
      <c r="J1188" s="14" t="s">
        <v>20</v>
      </c>
    </row>
    <row r="1189" spans="4:10" ht="25" customHeight="1" x14ac:dyDescent="0.2">
      <c r="D1189" s="13" t="s">
        <v>91</v>
      </c>
      <c r="E1189" s="13" t="s">
        <v>2269</v>
      </c>
      <c r="F1189" s="13" t="s">
        <v>2268</v>
      </c>
      <c r="G1189" s="14" t="str">
        <f t="shared" si="18"/>
        <v>26204</v>
      </c>
      <c r="H1189" s="14" t="s">
        <v>45</v>
      </c>
      <c r="I1189" s="14" t="s">
        <v>5011</v>
      </c>
      <c r="J1189" s="14" t="s">
        <v>20</v>
      </c>
    </row>
    <row r="1190" spans="4:10" ht="25" customHeight="1" x14ac:dyDescent="0.2">
      <c r="D1190" s="13" t="s">
        <v>91</v>
      </c>
      <c r="E1190" s="13" t="s">
        <v>2271</v>
      </c>
      <c r="F1190" s="13" t="s">
        <v>2270</v>
      </c>
      <c r="G1190" s="14" t="str">
        <f t="shared" si="18"/>
        <v>26205</v>
      </c>
      <c r="H1190" s="14" t="s">
        <v>45</v>
      </c>
      <c r="I1190" s="14" t="s">
        <v>5012</v>
      </c>
      <c r="J1190" s="14" t="s">
        <v>20</v>
      </c>
    </row>
    <row r="1191" spans="4:10" ht="25" customHeight="1" x14ac:dyDescent="0.2">
      <c r="D1191" s="13" t="s">
        <v>91</v>
      </c>
      <c r="E1191" s="13" t="s">
        <v>2273</v>
      </c>
      <c r="F1191" s="13" t="s">
        <v>2272</v>
      </c>
      <c r="G1191" s="14" t="str">
        <f t="shared" si="18"/>
        <v>26206</v>
      </c>
      <c r="H1191" s="14" t="s">
        <v>45</v>
      </c>
      <c r="I1191" s="14" t="s">
        <v>5013</v>
      </c>
      <c r="J1191" s="14" t="s">
        <v>20</v>
      </c>
    </row>
    <row r="1192" spans="4:10" ht="25" customHeight="1" x14ac:dyDescent="0.2">
      <c r="D1192" s="13" t="s">
        <v>91</v>
      </c>
      <c r="E1192" s="13" t="s">
        <v>2275</v>
      </c>
      <c r="F1192" s="13" t="s">
        <v>2274</v>
      </c>
      <c r="G1192" s="14" t="str">
        <f t="shared" si="18"/>
        <v>26207</v>
      </c>
      <c r="H1192" s="14" t="s">
        <v>45</v>
      </c>
      <c r="I1192" s="14" t="s">
        <v>5014</v>
      </c>
      <c r="J1192" s="14" t="s">
        <v>20</v>
      </c>
    </row>
    <row r="1193" spans="4:10" ht="25" customHeight="1" x14ac:dyDescent="0.2">
      <c r="D1193" s="13" t="s">
        <v>91</v>
      </c>
      <c r="E1193" s="13" t="s">
        <v>2277</v>
      </c>
      <c r="F1193" s="13" t="s">
        <v>2276</v>
      </c>
      <c r="G1193" s="14" t="str">
        <f t="shared" si="18"/>
        <v>26208</v>
      </c>
      <c r="H1193" s="14" t="s">
        <v>45</v>
      </c>
      <c r="I1193" s="14" t="s">
        <v>5015</v>
      </c>
      <c r="J1193" s="14" t="s">
        <v>20</v>
      </c>
    </row>
    <row r="1194" spans="4:10" ht="25" customHeight="1" x14ac:dyDescent="0.2">
      <c r="D1194" s="13" t="s">
        <v>91</v>
      </c>
      <c r="E1194" s="13" t="s">
        <v>2279</v>
      </c>
      <c r="F1194" s="13" t="s">
        <v>2278</v>
      </c>
      <c r="G1194" s="14" t="str">
        <f t="shared" si="18"/>
        <v>26209</v>
      </c>
      <c r="H1194" s="14" t="s">
        <v>45</v>
      </c>
      <c r="I1194" s="14" t="s">
        <v>5016</v>
      </c>
      <c r="J1194" s="14" t="s">
        <v>20</v>
      </c>
    </row>
    <row r="1195" spans="4:10" ht="25" customHeight="1" x14ac:dyDescent="0.2">
      <c r="D1195" s="13" t="s">
        <v>91</v>
      </c>
      <c r="E1195" s="13" t="s">
        <v>2281</v>
      </c>
      <c r="F1195" s="13" t="s">
        <v>2280</v>
      </c>
      <c r="G1195" s="14" t="str">
        <f t="shared" si="18"/>
        <v>26210</v>
      </c>
      <c r="H1195" s="14" t="s">
        <v>45</v>
      </c>
      <c r="I1195" s="14" t="s">
        <v>5017</v>
      </c>
      <c r="J1195" s="14" t="s">
        <v>20</v>
      </c>
    </row>
    <row r="1196" spans="4:10" ht="25" customHeight="1" x14ac:dyDescent="0.2">
      <c r="D1196" s="13" t="s">
        <v>91</v>
      </c>
      <c r="E1196" s="13" t="s">
        <v>2283</v>
      </c>
      <c r="F1196" s="13" t="s">
        <v>2282</v>
      </c>
      <c r="G1196" s="14" t="str">
        <f t="shared" si="18"/>
        <v>26211</v>
      </c>
      <c r="H1196" s="14" t="s">
        <v>45</v>
      </c>
      <c r="I1196" s="14" t="s">
        <v>5018</v>
      </c>
      <c r="J1196" s="14" t="s">
        <v>20</v>
      </c>
    </row>
    <row r="1197" spans="4:10" ht="25" customHeight="1" x14ac:dyDescent="0.2">
      <c r="D1197" s="13" t="s">
        <v>91</v>
      </c>
      <c r="E1197" s="13" t="s">
        <v>2285</v>
      </c>
      <c r="F1197" s="13" t="s">
        <v>2284</v>
      </c>
      <c r="G1197" s="14" t="str">
        <f t="shared" si="18"/>
        <v>26212</v>
      </c>
      <c r="H1197" s="14" t="s">
        <v>45</v>
      </c>
      <c r="I1197" s="14" t="s">
        <v>5019</v>
      </c>
      <c r="J1197" s="14" t="s">
        <v>20</v>
      </c>
    </row>
    <row r="1198" spans="4:10" ht="25" customHeight="1" x14ac:dyDescent="0.2">
      <c r="D1198" s="13" t="s">
        <v>91</v>
      </c>
      <c r="E1198" s="13" t="s">
        <v>2287</v>
      </c>
      <c r="F1198" s="13" t="s">
        <v>2286</v>
      </c>
      <c r="G1198" s="14" t="str">
        <f t="shared" si="18"/>
        <v>26213</v>
      </c>
      <c r="H1198" s="14" t="s">
        <v>45</v>
      </c>
      <c r="I1198" s="14" t="s">
        <v>5020</v>
      </c>
      <c r="J1198" s="14" t="s">
        <v>20</v>
      </c>
    </row>
    <row r="1199" spans="4:10" ht="25" customHeight="1" x14ac:dyDescent="0.2">
      <c r="D1199" s="13" t="s">
        <v>91</v>
      </c>
      <c r="E1199" s="13" t="s">
        <v>2289</v>
      </c>
      <c r="F1199" s="13" t="s">
        <v>2288</v>
      </c>
      <c r="G1199" s="14" t="str">
        <f t="shared" si="18"/>
        <v>26214</v>
      </c>
      <c r="H1199" s="14" t="s">
        <v>45</v>
      </c>
      <c r="I1199" s="14" t="s">
        <v>5021</v>
      </c>
      <c r="J1199" s="14" t="s">
        <v>20</v>
      </c>
    </row>
    <row r="1200" spans="4:10" ht="25" customHeight="1" x14ac:dyDescent="0.2">
      <c r="D1200" s="13" t="s">
        <v>91</v>
      </c>
      <c r="E1200" s="13" t="s">
        <v>2291</v>
      </c>
      <c r="F1200" s="13" t="s">
        <v>2290</v>
      </c>
      <c r="G1200" s="14" t="str">
        <f t="shared" si="18"/>
        <v>26303</v>
      </c>
      <c r="H1200" s="14" t="s">
        <v>45</v>
      </c>
      <c r="I1200" s="14" t="s">
        <v>20</v>
      </c>
      <c r="J1200" s="14" t="s">
        <v>5022</v>
      </c>
    </row>
    <row r="1201" spans="4:10" ht="25" customHeight="1" x14ac:dyDescent="0.2">
      <c r="D1201" s="13" t="s">
        <v>91</v>
      </c>
      <c r="E1201" s="13" t="s">
        <v>2293</v>
      </c>
      <c r="F1201" s="13" t="s">
        <v>2292</v>
      </c>
      <c r="G1201" s="14" t="str">
        <f t="shared" si="18"/>
        <v>26322</v>
      </c>
      <c r="H1201" s="14" t="s">
        <v>45</v>
      </c>
      <c r="I1201" s="14" t="s">
        <v>20</v>
      </c>
      <c r="J1201" s="14" t="s">
        <v>5023</v>
      </c>
    </row>
    <row r="1202" spans="4:10" ht="25" customHeight="1" x14ac:dyDescent="0.2">
      <c r="D1202" s="13" t="s">
        <v>91</v>
      </c>
      <c r="E1202" s="13" t="s">
        <v>2295</v>
      </c>
      <c r="F1202" s="13" t="s">
        <v>2294</v>
      </c>
      <c r="G1202" s="14" t="str">
        <f t="shared" si="18"/>
        <v>26343</v>
      </c>
      <c r="H1202" s="14" t="s">
        <v>45</v>
      </c>
      <c r="I1202" s="14" t="s">
        <v>20</v>
      </c>
      <c r="J1202" s="14" t="s">
        <v>5024</v>
      </c>
    </row>
    <row r="1203" spans="4:10" ht="25" customHeight="1" x14ac:dyDescent="0.2">
      <c r="D1203" s="13" t="s">
        <v>91</v>
      </c>
      <c r="E1203" s="13" t="s">
        <v>2297</v>
      </c>
      <c r="F1203" s="13" t="s">
        <v>2296</v>
      </c>
      <c r="G1203" s="14" t="str">
        <f t="shared" si="18"/>
        <v>26344</v>
      </c>
      <c r="H1203" s="14" t="s">
        <v>45</v>
      </c>
      <c r="I1203" s="14" t="s">
        <v>20</v>
      </c>
      <c r="J1203" s="14" t="s">
        <v>5025</v>
      </c>
    </row>
    <row r="1204" spans="4:10" ht="25" customHeight="1" x14ac:dyDescent="0.2">
      <c r="D1204" s="13" t="s">
        <v>91</v>
      </c>
      <c r="E1204" s="13" t="s">
        <v>2299</v>
      </c>
      <c r="F1204" s="13" t="s">
        <v>2298</v>
      </c>
      <c r="G1204" s="14" t="str">
        <f t="shared" si="18"/>
        <v>26364</v>
      </c>
      <c r="H1204" s="14" t="s">
        <v>45</v>
      </c>
      <c r="I1204" s="14" t="s">
        <v>20</v>
      </c>
      <c r="J1204" s="14" t="s">
        <v>5026</v>
      </c>
    </row>
    <row r="1205" spans="4:10" ht="25" customHeight="1" x14ac:dyDescent="0.2">
      <c r="D1205" s="13" t="s">
        <v>91</v>
      </c>
      <c r="E1205" s="13" t="s">
        <v>2301</v>
      </c>
      <c r="F1205" s="13" t="s">
        <v>2300</v>
      </c>
      <c r="G1205" s="14" t="str">
        <f t="shared" si="18"/>
        <v>26365</v>
      </c>
      <c r="H1205" s="14" t="s">
        <v>45</v>
      </c>
      <c r="I1205" s="14" t="s">
        <v>20</v>
      </c>
      <c r="J1205" s="14" t="s">
        <v>5027</v>
      </c>
    </row>
    <row r="1206" spans="4:10" ht="25" customHeight="1" x14ac:dyDescent="0.2">
      <c r="D1206" s="13" t="s">
        <v>91</v>
      </c>
      <c r="E1206" s="13" t="s">
        <v>2303</v>
      </c>
      <c r="F1206" s="13" t="s">
        <v>2302</v>
      </c>
      <c r="G1206" s="14" t="str">
        <f t="shared" si="18"/>
        <v>26366</v>
      </c>
      <c r="H1206" s="14" t="s">
        <v>45</v>
      </c>
      <c r="I1206" s="14" t="s">
        <v>20</v>
      </c>
      <c r="J1206" s="14" t="s">
        <v>5028</v>
      </c>
    </row>
    <row r="1207" spans="4:10" ht="25" customHeight="1" x14ac:dyDescent="0.2">
      <c r="D1207" s="13" t="s">
        <v>91</v>
      </c>
      <c r="E1207" s="13" t="s">
        <v>2305</v>
      </c>
      <c r="F1207" s="13" t="s">
        <v>2304</v>
      </c>
      <c r="G1207" s="14" t="str">
        <f t="shared" si="18"/>
        <v>26367</v>
      </c>
      <c r="H1207" s="14" t="s">
        <v>45</v>
      </c>
      <c r="I1207" s="14" t="s">
        <v>20</v>
      </c>
      <c r="J1207" s="14" t="s">
        <v>5029</v>
      </c>
    </row>
    <row r="1208" spans="4:10" ht="25" customHeight="1" x14ac:dyDescent="0.2">
      <c r="D1208" s="13" t="s">
        <v>91</v>
      </c>
      <c r="E1208" s="13" t="s">
        <v>2307</v>
      </c>
      <c r="F1208" s="13" t="s">
        <v>2306</v>
      </c>
      <c r="G1208" s="14" t="str">
        <f t="shared" si="18"/>
        <v>26407</v>
      </c>
      <c r="H1208" s="14" t="s">
        <v>45</v>
      </c>
      <c r="I1208" s="14" t="s">
        <v>20</v>
      </c>
      <c r="J1208" s="14" t="s">
        <v>5030</v>
      </c>
    </row>
    <row r="1209" spans="4:10" ht="25" customHeight="1" x14ac:dyDescent="0.2">
      <c r="D1209" s="13" t="s">
        <v>91</v>
      </c>
      <c r="E1209" s="13" t="s">
        <v>2309</v>
      </c>
      <c r="F1209" s="13" t="s">
        <v>2308</v>
      </c>
      <c r="G1209" s="14" t="str">
        <f t="shared" si="18"/>
        <v>26463</v>
      </c>
      <c r="H1209" s="14" t="s">
        <v>45</v>
      </c>
      <c r="I1209" s="14" t="s">
        <v>20</v>
      </c>
      <c r="J1209" s="14" t="s">
        <v>5031</v>
      </c>
    </row>
    <row r="1210" spans="4:10" ht="25" customHeight="1" x14ac:dyDescent="0.2">
      <c r="D1210" s="13" t="s">
        <v>91</v>
      </c>
      <c r="E1210" s="13" t="s">
        <v>2311</v>
      </c>
      <c r="F1210" s="13" t="s">
        <v>2310</v>
      </c>
      <c r="G1210" s="14" t="str">
        <f t="shared" si="18"/>
        <v>26465</v>
      </c>
      <c r="H1210" s="14" t="s">
        <v>45</v>
      </c>
      <c r="I1210" s="14" t="s">
        <v>20</v>
      </c>
      <c r="J1210" s="14" t="s">
        <v>5032</v>
      </c>
    </row>
    <row r="1211" spans="4:10" ht="25" customHeight="1" x14ac:dyDescent="0.2">
      <c r="D1211" s="14" t="s">
        <v>92</v>
      </c>
      <c r="E1211" s="14" t="s">
        <v>3864</v>
      </c>
      <c r="F1211" s="14" t="s">
        <v>3651</v>
      </c>
      <c r="G1211" s="14" t="str">
        <f t="shared" si="18"/>
        <v>27102</v>
      </c>
      <c r="H1211" s="14" t="s">
        <v>46</v>
      </c>
      <c r="I1211" s="14" t="s">
        <v>46</v>
      </c>
      <c r="J1211" s="14" t="s">
        <v>5033</v>
      </c>
    </row>
    <row r="1212" spans="4:10" ht="25" customHeight="1" x14ac:dyDescent="0.2">
      <c r="D1212" s="14" t="s">
        <v>92</v>
      </c>
      <c r="E1212" s="14" t="s">
        <v>3865</v>
      </c>
      <c r="F1212" s="14" t="s">
        <v>3652</v>
      </c>
      <c r="G1212" s="14" t="str">
        <f t="shared" si="18"/>
        <v>27103</v>
      </c>
      <c r="H1212" s="14" t="s">
        <v>46</v>
      </c>
      <c r="I1212" s="14" t="s">
        <v>46</v>
      </c>
      <c r="J1212" s="14" t="s">
        <v>26</v>
      </c>
    </row>
    <row r="1213" spans="4:10" ht="25" customHeight="1" x14ac:dyDescent="0.2">
      <c r="D1213" s="14" t="s">
        <v>92</v>
      </c>
      <c r="E1213" s="14" t="s">
        <v>3866</v>
      </c>
      <c r="F1213" s="14" t="s">
        <v>3653</v>
      </c>
      <c r="G1213" s="14" t="str">
        <f t="shared" si="18"/>
        <v>27104</v>
      </c>
      <c r="H1213" s="14" t="s">
        <v>46</v>
      </c>
      <c r="I1213" s="14" t="s">
        <v>46</v>
      </c>
      <c r="J1213" s="14" t="s">
        <v>5034</v>
      </c>
    </row>
    <row r="1214" spans="4:10" ht="25" customHeight="1" x14ac:dyDescent="0.2">
      <c r="D1214" s="14" t="s">
        <v>92</v>
      </c>
      <c r="E1214" s="14" t="s">
        <v>3867</v>
      </c>
      <c r="F1214" s="14" t="s">
        <v>3654</v>
      </c>
      <c r="G1214" s="14" t="str">
        <f t="shared" si="18"/>
        <v>27106</v>
      </c>
      <c r="H1214" s="14" t="s">
        <v>46</v>
      </c>
      <c r="I1214" s="14" t="s">
        <v>46</v>
      </c>
      <c r="J1214" s="14" t="s">
        <v>4441</v>
      </c>
    </row>
    <row r="1215" spans="4:10" ht="25" customHeight="1" x14ac:dyDescent="0.2">
      <c r="D1215" s="14" t="s">
        <v>92</v>
      </c>
      <c r="E1215" s="14" t="s">
        <v>3868</v>
      </c>
      <c r="F1215" s="14" t="s">
        <v>3655</v>
      </c>
      <c r="G1215" s="14" t="str">
        <f t="shared" si="18"/>
        <v>27107</v>
      </c>
      <c r="H1215" s="14" t="s">
        <v>46</v>
      </c>
      <c r="I1215" s="14" t="s">
        <v>46</v>
      </c>
      <c r="J1215" s="14" t="s">
        <v>4566</v>
      </c>
    </row>
    <row r="1216" spans="4:10" ht="25" customHeight="1" x14ac:dyDescent="0.2">
      <c r="D1216" s="14" t="s">
        <v>92</v>
      </c>
      <c r="E1216" s="14" t="s">
        <v>3869</v>
      </c>
      <c r="F1216" s="14" t="s">
        <v>3656</v>
      </c>
      <c r="G1216" s="14" t="str">
        <f t="shared" si="18"/>
        <v>27108</v>
      </c>
      <c r="H1216" s="14" t="s">
        <v>46</v>
      </c>
      <c r="I1216" s="14" t="s">
        <v>46</v>
      </c>
      <c r="J1216" s="14" t="s">
        <v>5035</v>
      </c>
    </row>
    <row r="1217" spans="4:10" ht="25" customHeight="1" x14ac:dyDescent="0.2">
      <c r="D1217" s="14" t="s">
        <v>92</v>
      </c>
      <c r="E1217" s="14" t="s">
        <v>3870</v>
      </c>
      <c r="F1217" s="14" t="s">
        <v>3657</v>
      </c>
      <c r="G1217" s="14" t="str">
        <f t="shared" si="18"/>
        <v>27109</v>
      </c>
      <c r="H1217" s="14" t="s">
        <v>46</v>
      </c>
      <c r="I1217" s="14" t="s">
        <v>46</v>
      </c>
      <c r="J1217" s="14" t="s">
        <v>5036</v>
      </c>
    </row>
    <row r="1218" spans="4:10" ht="25" customHeight="1" x14ac:dyDescent="0.2">
      <c r="D1218" s="14" t="s">
        <v>92</v>
      </c>
      <c r="E1218" s="14" t="s">
        <v>3871</v>
      </c>
      <c r="F1218" s="14" t="s">
        <v>3658</v>
      </c>
      <c r="G1218" s="14" t="str">
        <f t="shared" si="18"/>
        <v>27111</v>
      </c>
      <c r="H1218" s="14" t="s">
        <v>46</v>
      </c>
      <c r="I1218" s="14" t="s">
        <v>46</v>
      </c>
      <c r="J1218" s="14" t="s">
        <v>5037</v>
      </c>
    </row>
    <row r="1219" spans="4:10" ht="25" customHeight="1" x14ac:dyDescent="0.2">
      <c r="D1219" s="14" t="s">
        <v>92</v>
      </c>
      <c r="E1219" s="14" t="s">
        <v>3872</v>
      </c>
      <c r="F1219" s="14" t="s">
        <v>3659</v>
      </c>
      <c r="G1219" s="14" t="str">
        <f t="shared" si="18"/>
        <v>27113</v>
      </c>
      <c r="H1219" s="14" t="s">
        <v>46</v>
      </c>
      <c r="I1219" s="14" t="s">
        <v>46</v>
      </c>
      <c r="J1219" s="14" t="s">
        <v>5038</v>
      </c>
    </row>
    <row r="1220" spans="4:10" ht="25" customHeight="1" x14ac:dyDescent="0.2">
      <c r="D1220" s="14" t="s">
        <v>92</v>
      </c>
      <c r="E1220" s="14" t="s">
        <v>3873</v>
      </c>
      <c r="F1220" s="14" t="s">
        <v>3660</v>
      </c>
      <c r="G1220" s="14" t="str">
        <f t="shared" si="18"/>
        <v>27114</v>
      </c>
      <c r="H1220" s="14" t="s">
        <v>46</v>
      </c>
      <c r="I1220" s="14" t="s">
        <v>46</v>
      </c>
      <c r="J1220" s="14" t="s">
        <v>5039</v>
      </c>
    </row>
    <row r="1221" spans="4:10" ht="25" customHeight="1" x14ac:dyDescent="0.2">
      <c r="D1221" s="14" t="s">
        <v>92</v>
      </c>
      <c r="E1221" s="14" t="s">
        <v>3874</v>
      </c>
      <c r="F1221" s="14" t="s">
        <v>3661</v>
      </c>
      <c r="G1221" s="14" t="str">
        <f t="shared" ref="G1221:G1284" si="19">LEFT(F1221,5)</f>
        <v>27115</v>
      </c>
      <c r="H1221" s="14" t="s">
        <v>46</v>
      </c>
      <c r="I1221" s="14" t="s">
        <v>46</v>
      </c>
      <c r="J1221" s="14" t="s">
        <v>5040</v>
      </c>
    </row>
    <row r="1222" spans="4:10" ht="25" customHeight="1" x14ac:dyDescent="0.2">
      <c r="D1222" s="14" t="s">
        <v>92</v>
      </c>
      <c r="E1222" s="14" t="s">
        <v>3875</v>
      </c>
      <c r="F1222" s="14" t="s">
        <v>3662</v>
      </c>
      <c r="G1222" s="14" t="str">
        <f t="shared" si="19"/>
        <v>27116</v>
      </c>
      <c r="H1222" s="14" t="s">
        <v>46</v>
      </c>
      <c r="I1222" s="14" t="s">
        <v>46</v>
      </c>
      <c r="J1222" s="14" t="s">
        <v>5041</v>
      </c>
    </row>
    <row r="1223" spans="4:10" ht="25" customHeight="1" x14ac:dyDescent="0.2">
      <c r="D1223" s="14" t="s">
        <v>92</v>
      </c>
      <c r="E1223" s="14" t="s">
        <v>3876</v>
      </c>
      <c r="F1223" s="14" t="s">
        <v>3663</v>
      </c>
      <c r="G1223" s="14" t="str">
        <f t="shared" si="19"/>
        <v>27117</v>
      </c>
      <c r="H1223" s="14" t="s">
        <v>46</v>
      </c>
      <c r="I1223" s="14" t="s">
        <v>46</v>
      </c>
      <c r="J1223" s="14" t="s">
        <v>4525</v>
      </c>
    </row>
    <row r="1224" spans="4:10" ht="25" customHeight="1" x14ac:dyDescent="0.2">
      <c r="D1224" s="14" t="s">
        <v>92</v>
      </c>
      <c r="E1224" s="14" t="s">
        <v>3877</v>
      </c>
      <c r="F1224" s="14" t="s">
        <v>3664</v>
      </c>
      <c r="G1224" s="14" t="str">
        <f t="shared" si="19"/>
        <v>27118</v>
      </c>
      <c r="H1224" s="14" t="s">
        <v>46</v>
      </c>
      <c r="I1224" s="14" t="s">
        <v>46</v>
      </c>
      <c r="J1224" s="14" t="s">
        <v>5042</v>
      </c>
    </row>
    <row r="1225" spans="4:10" ht="25" customHeight="1" x14ac:dyDescent="0.2">
      <c r="D1225" s="14" t="s">
        <v>92</v>
      </c>
      <c r="E1225" s="14" t="s">
        <v>3878</v>
      </c>
      <c r="F1225" s="14" t="s">
        <v>3665</v>
      </c>
      <c r="G1225" s="14" t="str">
        <f t="shared" si="19"/>
        <v>27119</v>
      </c>
      <c r="H1225" s="14" t="s">
        <v>46</v>
      </c>
      <c r="I1225" s="14" t="s">
        <v>46</v>
      </c>
      <c r="J1225" s="14" t="s">
        <v>5043</v>
      </c>
    </row>
    <row r="1226" spans="4:10" ht="25" customHeight="1" x14ac:dyDescent="0.2">
      <c r="D1226" s="14" t="s">
        <v>92</v>
      </c>
      <c r="E1226" s="14" t="s">
        <v>3879</v>
      </c>
      <c r="F1226" s="14" t="s">
        <v>3666</v>
      </c>
      <c r="G1226" s="14" t="str">
        <f t="shared" si="19"/>
        <v>27120</v>
      </c>
      <c r="H1226" s="14" t="s">
        <v>46</v>
      </c>
      <c r="I1226" s="14" t="s">
        <v>46</v>
      </c>
      <c r="J1226" s="14" t="s">
        <v>5044</v>
      </c>
    </row>
    <row r="1227" spans="4:10" ht="25" customHeight="1" x14ac:dyDescent="0.2">
      <c r="D1227" s="14" t="s">
        <v>92</v>
      </c>
      <c r="E1227" s="14" t="s">
        <v>3880</v>
      </c>
      <c r="F1227" s="14" t="s">
        <v>3667</v>
      </c>
      <c r="G1227" s="14" t="str">
        <f t="shared" si="19"/>
        <v>27121</v>
      </c>
      <c r="H1227" s="14" t="s">
        <v>46</v>
      </c>
      <c r="I1227" s="14" t="s">
        <v>46</v>
      </c>
      <c r="J1227" s="14" t="s">
        <v>5045</v>
      </c>
    </row>
    <row r="1228" spans="4:10" ht="25" customHeight="1" x14ac:dyDescent="0.2">
      <c r="D1228" s="14" t="s">
        <v>92</v>
      </c>
      <c r="E1228" s="14" t="s">
        <v>3881</v>
      </c>
      <c r="F1228" s="14" t="s">
        <v>3668</v>
      </c>
      <c r="G1228" s="14" t="str">
        <f t="shared" si="19"/>
        <v>27122</v>
      </c>
      <c r="H1228" s="14" t="s">
        <v>46</v>
      </c>
      <c r="I1228" s="14" t="s">
        <v>46</v>
      </c>
      <c r="J1228" s="14" t="s">
        <v>5046</v>
      </c>
    </row>
    <row r="1229" spans="4:10" ht="25" customHeight="1" x14ac:dyDescent="0.2">
      <c r="D1229" s="14" t="s">
        <v>92</v>
      </c>
      <c r="E1229" s="14" t="s">
        <v>3882</v>
      </c>
      <c r="F1229" s="14" t="s">
        <v>3669</v>
      </c>
      <c r="G1229" s="14" t="str">
        <f t="shared" si="19"/>
        <v>27123</v>
      </c>
      <c r="H1229" s="14" t="s">
        <v>46</v>
      </c>
      <c r="I1229" s="14" t="s">
        <v>46</v>
      </c>
      <c r="J1229" s="14" t="s">
        <v>5047</v>
      </c>
    </row>
    <row r="1230" spans="4:10" ht="25" customHeight="1" x14ac:dyDescent="0.2">
      <c r="D1230" s="14" t="s">
        <v>92</v>
      </c>
      <c r="E1230" s="14" t="s">
        <v>3883</v>
      </c>
      <c r="F1230" s="14" t="s">
        <v>3670</v>
      </c>
      <c r="G1230" s="14" t="str">
        <f t="shared" si="19"/>
        <v>27124</v>
      </c>
      <c r="H1230" s="14" t="s">
        <v>46</v>
      </c>
      <c r="I1230" s="14" t="s">
        <v>46</v>
      </c>
      <c r="J1230" s="14" t="s">
        <v>4624</v>
      </c>
    </row>
    <row r="1231" spans="4:10" ht="25" customHeight="1" x14ac:dyDescent="0.2">
      <c r="D1231" s="14" t="s">
        <v>92</v>
      </c>
      <c r="E1231" s="14" t="s">
        <v>3884</v>
      </c>
      <c r="F1231" s="14" t="s">
        <v>3671</v>
      </c>
      <c r="G1231" s="14" t="str">
        <f t="shared" si="19"/>
        <v>27125</v>
      </c>
      <c r="H1231" s="14" t="s">
        <v>46</v>
      </c>
      <c r="I1231" s="14" t="s">
        <v>46</v>
      </c>
      <c r="J1231" s="14" t="s">
        <v>5048</v>
      </c>
    </row>
    <row r="1232" spans="4:10" ht="25" customHeight="1" x14ac:dyDescent="0.2">
      <c r="D1232" s="14" t="s">
        <v>92</v>
      </c>
      <c r="E1232" s="14" t="s">
        <v>3885</v>
      </c>
      <c r="F1232" s="14" t="s">
        <v>3672</v>
      </c>
      <c r="G1232" s="14" t="str">
        <f t="shared" si="19"/>
        <v>27126</v>
      </c>
      <c r="H1232" s="14" t="s">
        <v>46</v>
      </c>
      <c r="I1232" s="14" t="s">
        <v>46</v>
      </c>
      <c r="J1232" s="14" t="s">
        <v>5049</v>
      </c>
    </row>
    <row r="1233" spans="4:10" ht="25" customHeight="1" x14ac:dyDescent="0.2">
      <c r="D1233" s="14" t="s">
        <v>92</v>
      </c>
      <c r="E1233" s="14" t="s">
        <v>3886</v>
      </c>
      <c r="F1233" s="14" t="s">
        <v>3673</v>
      </c>
      <c r="G1233" s="14" t="str">
        <f t="shared" si="19"/>
        <v>27127</v>
      </c>
      <c r="H1233" s="14" t="s">
        <v>46</v>
      </c>
      <c r="I1233" s="14" t="s">
        <v>46</v>
      </c>
      <c r="J1233" s="14" t="s">
        <v>4442</v>
      </c>
    </row>
    <row r="1234" spans="4:10" ht="25" customHeight="1" x14ac:dyDescent="0.2">
      <c r="D1234" s="14" t="s">
        <v>92</v>
      </c>
      <c r="E1234" s="14" t="s">
        <v>3887</v>
      </c>
      <c r="F1234" s="14" t="s">
        <v>3674</v>
      </c>
      <c r="G1234" s="14" t="str">
        <f t="shared" si="19"/>
        <v>27128</v>
      </c>
      <c r="H1234" s="14" t="s">
        <v>46</v>
      </c>
      <c r="I1234" s="14" t="s">
        <v>46</v>
      </c>
      <c r="J1234" s="14" t="s">
        <v>4445</v>
      </c>
    </row>
    <row r="1235" spans="4:10" ht="25" customHeight="1" x14ac:dyDescent="0.2">
      <c r="D1235" s="14" t="s">
        <v>92</v>
      </c>
      <c r="E1235" s="14" t="s">
        <v>3888</v>
      </c>
      <c r="F1235" s="14" t="s">
        <v>3675</v>
      </c>
      <c r="G1235" s="14" t="str">
        <f t="shared" si="19"/>
        <v>27141</v>
      </c>
      <c r="H1235" s="14" t="s">
        <v>46</v>
      </c>
      <c r="I1235" s="14" t="s">
        <v>5050</v>
      </c>
      <c r="J1235" s="14" t="s">
        <v>5050</v>
      </c>
    </row>
    <row r="1236" spans="4:10" ht="25" customHeight="1" x14ac:dyDescent="0.2">
      <c r="D1236" s="14" t="s">
        <v>92</v>
      </c>
      <c r="E1236" s="14" t="s">
        <v>3889</v>
      </c>
      <c r="F1236" s="14" t="s">
        <v>3676</v>
      </c>
      <c r="G1236" s="14" t="str">
        <f t="shared" si="19"/>
        <v>27142</v>
      </c>
      <c r="H1236" s="14" t="s">
        <v>46</v>
      </c>
      <c r="I1236" s="14" t="s">
        <v>5050</v>
      </c>
      <c r="J1236" s="14" t="s">
        <v>4625</v>
      </c>
    </row>
    <row r="1237" spans="4:10" ht="25" customHeight="1" x14ac:dyDescent="0.2">
      <c r="D1237" s="14" t="s">
        <v>92</v>
      </c>
      <c r="E1237" s="14" t="s">
        <v>3890</v>
      </c>
      <c r="F1237" s="14" t="s">
        <v>3677</v>
      </c>
      <c r="G1237" s="14" t="str">
        <f t="shared" si="19"/>
        <v>27143</v>
      </c>
      <c r="H1237" s="14" t="s">
        <v>46</v>
      </c>
      <c r="I1237" s="14" t="s">
        <v>5050</v>
      </c>
      <c r="J1237" s="14" t="s">
        <v>4669</v>
      </c>
    </row>
    <row r="1238" spans="4:10" ht="25" customHeight="1" x14ac:dyDescent="0.2">
      <c r="D1238" s="14" t="s">
        <v>92</v>
      </c>
      <c r="E1238" s="14" t="s">
        <v>3891</v>
      </c>
      <c r="F1238" s="14" t="s">
        <v>3678</v>
      </c>
      <c r="G1238" s="14" t="str">
        <f t="shared" si="19"/>
        <v>27144</v>
      </c>
      <c r="H1238" s="14" t="s">
        <v>46</v>
      </c>
      <c r="I1238" s="14" t="s">
        <v>5050</v>
      </c>
      <c r="J1238" s="14" t="s">
        <v>4441</v>
      </c>
    </row>
    <row r="1239" spans="4:10" ht="25" customHeight="1" x14ac:dyDescent="0.2">
      <c r="D1239" s="14" t="s">
        <v>92</v>
      </c>
      <c r="E1239" s="14" t="s">
        <v>3892</v>
      </c>
      <c r="F1239" s="14" t="s">
        <v>3679</v>
      </c>
      <c r="G1239" s="14" t="str">
        <f t="shared" si="19"/>
        <v>27145</v>
      </c>
      <c r="H1239" s="14" t="s">
        <v>46</v>
      </c>
      <c r="I1239" s="14" t="s">
        <v>5050</v>
      </c>
      <c r="J1239" s="14" t="s">
        <v>4448</v>
      </c>
    </row>
    <row r="1240" spans="4:10" ht="25" customHeight="1" x14ac:dyDescent="0.2">
      <c r="D1240" s="14" t="s">
        <v>92</v>
      </c>
      <c r="E1240" s="14" t="s">
        <v>3893</v>
      </c>
      <c r="F1240" s="14" t="s">
        <v>3680</v>
      </c>
      <c r="G1240" s="14" t="str">
        <f t="shared" si="19"/>
        <v>27146</v>
      </c>
      <c r="H1240" s="14" t="s">
        <v>46</v>
      </c>
      <c r="I1240" s="14" t="s">
        <v>5050</v>
      </c>
      <c r="J1240" s="14" t="s">
        <v>4442</v>
      </c>
    </row>
    <row r="1241" spans="4:10" ht="25" customHeight="1" x14ac:dyDescent="0.2">
      <c r="D1241" s="14" t="s">
        <v>92</v>
      </c>
      <c r="E1241" s="14" t="s">
        <v>3894</v>
      </c>
      <c r="F1241" s="14" t="s">
        <v>3681</v>
      </c>
      <c r="G1241" s="14" t="str">
        <f t="shared" si="19"/>
        <v>27147</v>
      </c>
      <c r="H1241" s="14" t="s">
        <v>46</v>
      </c>
      <c r="I1241" s="14" t="s">
        <v>5050</v>
      </c>
      <c r="J1241" s="14" t="s">
        <v>5051</v>
      </c>
    </row>
    <row r="1242" spans="4:10" ht="25" customHeight="1" x14ac:dyDescent="0.2">
      <c r="D1242" s="13" t="s">
        <v>92</v>
      </c>
      <c r="E1242" s="13" t="s">
        <v>2313</v>
      </c>
      <c r="F1242" s="13" t="s">
        <v>2312</v>
      </c>
      <c r="G1242" s="14" t="str">
        <f t="shared" si="19"/>
        <v>27202</v>
      </c>
      <c r="H1242" s="14" t="s">
        <v>46</v>
      </c>
      <c r="I1242" s="14" t="s">
        <v>5052</v>
      </c>
      <c r="J1242" s="14" t="s">
        <v>20</v>
      </c>
    </row>
    <row r="1243" spans="4:10" ht="25" customHeight="1" x14ac:dyDescent="0.2">
      <c r="D1243" s="13" t="s">
        <v>92</v>
      </c>
      <c r="E1243" s="13" t="s">
        <v>2315</v>
      </c>
      <c r="F1243" s="13" t="s">
        <v>2314</v>
      </c>
      <c r="G1243" s="14" t="str">
        <f t="shared" si="19"/>
        <v>27203</v>
      </c>
      <c r="H1243" s="14" t="s">
        <v>46</v>
      </c>
      <c r="I1243" s="14" t="s">
        <v>5053</v>
      </c>
      <c r="J1243" s="14" t="s">
        <v>20</v>
      </c>
    </row>
    <row r="1244" spans="4:10" ht="25" customHeight="1" x14ac:dyDescent="0.2">
      <c r="D1244" s="13" t="s">
        <v>92</v>
      </c>
      <c r="E1244" s="13" t="s">
        <v>2317</v>
      </c>
      <c r="F1244" s="13" t="s">
        <v>2316</v>
      </c>
      <c r="G1244" s="14" t="str">
        <f t="shared" si="19"/>
        <v>27204</v>
      </c>
      <c r="H1244" s="14" t="s">
        <v>46</v>
      </c>
      <c r="I1244" s="14" t="s">
        <v>4096</v>
      </c>
      <c r="J1244" s="14" t="s">
        <v>20</v>
      </c>
    </row>
    <row r="1245" spans="4:10" ht="25" customHeight="1" x14ac:dyDescent="0.2">
      <c r="D1245" s="13" t="s">
        <v>92</v>
      </c>
      <c r="E1245" s="13" t="s">
        <v>2319</v>
      </c>
      <c r="F1245" s="13" t="s">
        <v>2318</v>
      </c>
      <c r="G1245" s="14" t="str">
        <f t="shared" si="19"/>
        <v>27205</v>
      </c>
      <c r="H1245" s="14" t="s">
        <v>46</v>
      </c>
      <c r="I1245" s="14" t="s">
        <v>5054</v>
      </c>
      <c r="J1245" s="14" t="s">
        <v>20</v>
      </c>
    </row>
    <row r="1246" spans="4:10" ht="25" customHeight="1" x14ac:dyDescent="0.2">
      <c r="D1246" s="13" t="s">
        <v>92</v>
      </c>
      <c r="E1246" s="13" t="s">
        <v>2321</v>
      </c>
      <c r="F1246" s="13" t="s">
        <v>2320</v>
      </c>
      <c r="G1246" s="14" t="str">
        <f t="shared" si="19"/>
        <v>27206</v>
      </c>
      <c r="H1246" s="14" t="s">
        <v>46</v>
      </c>
      <c r="I1246" s="14" t="s">
        <v>5055</v>
      </c>
      <c r="J1246" s="14" t="s">
        <v>20</v>
      </c>
    </row>
    <row r="1247" spans="4:10" ht="25" customHeight="1" x14ac:dyDescent="0.2">
      <c r="D1247" s="13" t="s">
        <v>92</v>
      </c>
      <c r="E1247" s="13" t="s">
        <v>2323</v>
      </c>
      <c r="F1247" s="13" t="s">
        <v>2322</v>
      </c>
      <c r="G1247" s="14" t="str">
        <f t="shared" si="19"/>
        <v>27207</v>
      </c>
      <c r="H1247" s="14" t="s">
        <v>46</v>
      </c>
      <c r="I1247" s="14" t="s">
        <v>5056</v>
      </c>
      <c r="J1247" s="14" t="s">
        <v>20</v>
      </c>
    </row>
    <row r="1248" spans="4:10" ht="25" customHeight="1" x14ac:dyDescent="0.2">
      <c r="D1248" s="13" t="s">
        <v>92</v>
      </c>
      <c r="E1248" s="13" t="s">
        <v>2325</v>
      </c>
      <c r="F1248" s="13" t="s">
        <v>2324</v>
      </c>
      <c r="G1248" s="14" t="str">
        <f t="shared" si="19"/>
        <v>27208</v>
      </c>
      <c r="H1248" s="14" t="s">
        <v>46</v>
      </c>
      <c r="I1248" s="14" t="s">
        <v>5057</v>
      </c>
      <c r="J1248" s="14" t="s">
        <v>20</v>
      </c>
    </row>
    <row r="1249" spans="4:10" ht="25" customHeight="1" x14ac:dyDescent="0.2">
      <c r="D1249" s="13" t="s">
        <v>92</v>
      </c>
      <c r="E1249" s="13" t="s">
        <v>2327</v>
      </c>
      <c r="F1249" s="13" t="s">
        <v>2326</v>
      </c>
      <c r="G1249" s="14" t="str">
        <f t="shared" si="19"/>
        <v>27209</v>
      </c>
      <c r="H1249" s="14" t="s">
        <v>46</v>
      </c>
      <c r="I1249" s="14" t="s">
        <v>5058</v>
      </c>
      <c r="J1249" s="14" t="s">
        <v>20</v>
      </c>
    </row>
    <row r="1250" spans="4:10" ht="25" customHeight="1" x14ac:dyDescent="0.2">
      <c r="D1250" s="13" t="s">
        <v>92</v>
      </c>
      <c r="E1250" s="13" t="s">
        <v>2329</v>
      </c>
      <c r="F1250" s="13" t="s">
        <v>2328</v>
      </c>
      <c r="G1250" s="14" t="str">
        <f t="shared" si="19"/>
        <v>27210</v>
      </c>
      <c r="H1250" s="14" t="s">
        <v>46</v>
      </c>
      <c r="I1250" s="14" t="s">
        <v>5059</v>
      </c>
      <c r="J1250" s="14" t="s">
        <v>20</v>
      </c>
    </row>
    <row r="1251" spans="4:10" ht="25" customHeight="1" x14ac:dyDescent="0.2">
      <c r="D1251" s="13" t="s">
        <v>92</v>
      </c>
      <c r="E1251" s="13" t="s">
        <v>2331</v>
      </c>
      <c r="F1251" s="13" t="s">
        <v>2330</v>
      </c>
      <c r="G1251" s="14" t="str">
        <f t="shared" si="19"/>
        <v>27211</v>
      </c>
      <c r="H1251" s="14" t="s">
        <v>46</v>
      </c>
      <c r="I1251" s="14" t="s">
        <v>5060</v>
      </c>
      <c r="J1251" s="14" t="s">
        <v>20</v>
      </c>
    </row>
    <row r="1252" spans="4:10" ht="25" customHeight="1" x14ac:dyDescent="0.2">
      <c r="D1252" s="13" t="s">
        <v>92</v>
      </c>
      <c r="E1252" s="13" t="s">
        <v>2333</v>
      </c>
      <c r="F1252" s="13" t="s">
        <v>2332</v>
      </c>
      <c r="G1252" s="14" t="str">
        <f t="shared" si="19"/>
        <v>27212</v>
      </c>
      <c r="H1252" s="14" t="s">
        <v>46</v>
      </c>
      <c r="I1252" s="14" t="s">
        <v>5061</v>
      </c>
      <c r="J1252" s="14" t="s">
        <v>20</v>
      </c>
    </row>
    <row r="1253" spans="4:10" ht="25" customHeight="1" x14ac:dyDescent="0.2">
      <c r="D1253" s="13" t="s">
        <v>92</v>
      </c>
      <c r="E1253" s="13" t="s">
        <v>2335</v>
      </c>
      <c r="F1253" s="13" t="s">
        <v>2334</v>
      </c>
      <c r="G1253" s="14" t="str">
        <f t="shared" si="19"/>
        <v>27213</v>
      </c>
      <c r="H1253" s="14" t="s">
        <v>46</v>
      </c>
      <c r="I1253" s="14" t="s">
        <v>5062</v>
      </c>
      <c r="J1253" s="14" t="s">
        <v>20</v>
      </c>
    </row>
    <row r="1254" spans="4:10" ht="25" customHeight="1" x14ac:dyDescent="0.2">
      <c r="D1254" s="13" t="s">
        <v>92</v>
      </c>
      <c r="E1254" s="13" t="s">
        <v>2337</v>
      </c>
      <c r="F1254" s="13" t="s">
        <v>2336</v>
      </c>
      <c r="G1254" s="14" t="str">
        <f t="shared" si="19"/>
        <v>27214</v>
      </c>
      <c r="H1254" s="14" t="s">
        <v>46</v>
      </c>
      <c r="I1254" s="14" t="s">
        <v>5063</v>
      </c>
      <c r="J1254" s="14" t="s">
        <v>20</v>
      </c>
    </row>
    <row r="1255" spans="4:10" ht="25" customHeight="1" x14ac:dyDescent="0.2">
      <c r="D1255" s="13" t="s">
        <v>92</v>
      </c>
      <c r="E1255" s="13" t="s">
        <v>2339</v>
      </c>
      <c r="F1255" s="13" t="s">
        <v>2338</v>
      </c>
      <c r="G1255" s="14" t="str">
        <f t="shared" si="19"/>
        <v>27215</v>
      </c>
      <c r="H1255" s="14" t="s">
        <v>46</v>
      </c>
      <c r="I1255" s="14" t="s">
        <v>5064</v>
      </c>
      <c r="J1255" s="14" t="s">
        <v>20</v>
      </c>
    </row>
    <row r="1256" spans="4:10" ht="25" customHeight="1" x14ac:dyDescent="0.2">
      <c r="D1256" s="13" t="s">
        <v>92</v>
      </c>
      <c r="E1256" s="13" t="s">
        <v>2341</v>
      </c>
      <c r="F1256" s="13" t="s">
        <v>2340</v>
      </c>
      <c r="G1256" s="14" t="str">
        <f t="shared" si="19"/>
        <v>27216</v>
      </c>
      <c r="H1256" s="14" t="s">
        <v>46</v>
      </c>
      <c r="I1256" s="14" t="s">
        <v>5065</v>
      </c>
      <c r="J1256" s="14" t="s">
        <v>20</v>
      </c>
    </row>
    <row r="1257" spans="4:10" ht="25" customHeight="1" x14ac:dyDescent="0.2">
      <c r="D1257" s="13" t="s">
        <v>92</v>
      </c>
      <c r="E1257" s="13" t="s">
        <v>2343</v>
      </c>
      <c r="F1257" s="13" t="s">
        <v>2342</v>
      </c>
      <c r="G1257" s="14" t="str">
        <f t="shared" si="19"/>
        <v>27217</v>
      </c>
      <c r="H1257" s="14" t="s">
        <v>46</v>
      </c>
      <c r="I1257" s="14" t="s">
        <v>5066</v>
      </c>
      <c r="J1257" s="14" t="s">
        <v>20</v>
      </c>
    </row>
    <row r="1258" spans="4:10" ht="25" customHeight="1" x14ac:dyDescent="0.2">
      <c r="D1258" s="13" t="s">
        <v>92</v>
      </c>
      <c r="E1258" s="13" t="s">
        <v>2345</v>
      </c>
      <c r="F1258" s="13" t="s">
        <v>2344</v>
      </c>
      <c r="G1258" s="14" t="str">
        <f t="shared" si="19"/>
        <v>27218</v>
      </c>
      <c r="H1258" s="14" t="s">
        <v>46</v>
      </c>
      <c r="I1258" s="14" t="s">
        <v>5067</v>
      </c>
      <c r="J1258" s="14" t="s">
        <v>20</v>
      </c>
    </row>
    <row r="1259" spans="4:10" ht="25" customHeight="1" x14ac:dyDescent="0.2">
      <c r="D1259" s="13" t="s">
        <v>92</v>
      </c>
      <c r="E1259" s="13" t="s">
        <v>2347</v>
      </c>
      <c r="F1259" s="13" t="s">
        <v>2346</v>
      </c>
      <c r="G1259" s="14" t="str">
        <f t="shared" si="19"/>
        <v>27219</v>
      </c>
      <c r="H1259" s="14" t="s">
        <v>46</v>
      </c>
      <c r="I1259" s="14" t="s">
        <v>5068</v>
      </c>
      <c r="J1259" s="14" t="s">
        <v>20</v>
      </c>
    </row>
    <row r="1260" spans="4:10" ht="25" customHeight="1" x14ac:dyDescent="0.2">
      <c r="D1260" s="13" t="s">
        <v>92</v>
      </c>
      <c r="E1260" s="13" t="s">
        <v>2349</v>
      </c>
      <c r="F1260" s="13" t="s">
        <v>2348</v>
      </c>
      <c r="G1260" s="14" t="str">
        <f t="shared" si="19"/>
        <v>27220</v>
      </c>
      <c r="H1260" s="14" t="s">
        <v>46</v>
      </c>
      <c r="I1260" s="14" t="s">
        <v>5069</v>
      </c>
      <c r="J1260" s="14" t="s">
        <v>20</v>
      </c>
    </row>
    <row r="1261" spans="4:10" ht="25" customHeight="1" x14ac:dyDescent="0.2">
      <c r="D1261" s="13" t="s">
        <v>92</v>
      </c>
      <c r="E1261" s="13" t="s">
        <v>2351</v>
      </c>
      <c r="F1261" s="13" t="s">
        <v>2350</v>
      </c>
      <c r="G1261" s="14" t="str">
        <f t="shared" si="19"/>
        <v>27221</v>
      </c>
      <c r="H1261" s="14" t="s">
        <v>46</v>
      </c>
      <c r="I1261" s="14" t="s">
        <v>5070</v>
      </c>
      <c r="J1261" s="14" t="s">
        <v>20</v>
      </c>
    </row>
    <row r="1262" spans="4:10" ht="25" customHeight="1" x14ac:dyDescent="0.2">
      <c r="D1262" s="13" t="s">
        <v>92</v>
      </c>
      <c r="E1262" s="13" t="s">
        <v>2353</v>
      </c>
      <c r="F1262" s="13" t="s">
        <v>2352</v>
      </c>
      <c r="G1262" s="14" t="str">
        <f t="shared" si="19"/>
        <v>27222</v>
      </c>
      <c r="H1262" s="14" t="s">
        <v>46</v>
      </c>
      <c r="I1262" s="14" t="s">
        <v>5071</v>
      </c>
      <c r="J1262" s="14" t="s">
        <v>20</v>
      </c>
    </row>
    <row r="1263" spans="4:10" ht="25" customHeight="1" x14ac:dyDescent="0.2">
      <c r="D1263" s="13" t="s">
        <v>92</v>
      </c>
      <c r="E1263" s="13" t="s">
        <v>2355</v>
      </c>
      <c r="F1263" s="13" t="s">
        <v>2354</v>
      </c>
      <c r="G1263" s="14" t="str">
        <f t="shared" si="19"/>
        <v>27223</v>
      </c>
      <c r="H1263" s="14" t="s">
        <v>46</v>
      </c>
      <c r="I1263" s="14" t="s">
        <v>5072</v>
      </c>
      <c r="J1263" s="14" t="s">
        <v>20</v>
      </c>
    </row>
    <row r="1264" spans="4:10" ht="25" customHeight="1" x14ac:dyDescent="0.2">
      <c r="D1264" s="13" t="s">
        <v>92</v>
      </c>
      <c r="E1264" s="13" t="s">
        <v>2357</v>
      </c>
      <c r="F1264" s="13" t="s">
        <v>2356</v>
      </c>
      <c r="G1264" s="14" t="str">
        <f t="shared" si="19"/>
        <v>27224</v>
      </c>
      <c r="H1264" s="14" t="s">
        <v>46</v>
      </c>
      <c r="I1264" s="14" t="s">
        <v>5073</v>
      </c>
      <c r="J1264" s="14" t="s">
        <v>20</v>
      </c>
    </row>
    <row r="1265" spans="4:10" ht="25" customHeight="1" x14ac:dyDescent="0.2">
      <c r="D1265" s="13" t="s">
        <v>92</v>
      </c>
      <c r="E1265" s="13" t="s">
        <v>2359</v>
      </c>
      <c r="F1265" s="13" t="s">
        <v>2358</v>
      </c>
      <c r="G1265" s="14" t="str">
        <f t="shared" si="19"/>
        <v>27225</v>
      </c>
      <c r="H1265" s="14" t="s">
        <v>46</v>
      </c>
      <c r="I1265" s="14" t="s">
        <v>5074</v>
      </c>
      <c r="J1265" s="14" t="s">
        <v>20</v>
      </c>
    </row>
    <row r="1266" spans="4:10" ht="25" customHeight="1" x14ac:dyDescent="0.2">
      <c r="D1266" s="13" t="s">
        <v>92</v>
      </c>
      <c r="E1266" s="13" t="s">
        <v>2361</v>
      </c>
      <c r="F1266" s="13" t="s">
        <v>2360</v>
      </c>
      <c r="G1266" s="14" t="str">
        <f t="shared" si="19"/>
        <v>27226</v>
      </c>
      <c r="H1266" s="14" t="s">
        <v>46</v>
      </c>
      <c r="I1266" s="14" t="s">
        <v>5075</v>
      </c>
      <c r="J1266" s="14" t="s">
        <v>20</v>
      </c>
    </row>
    <row r="1267" spans="4:10" ht="25" customHeight="1" x14ac:dyDescent="0.2">
      <c r="D1267" s="13" t="s">
        <v>92</v>
      </c>
      <c r="E1267" s="13" t="s">
        <v>2363</v>
      </c>
      <c r="F1267" s="13" t="s">
        <v>2362</v>
      </c>
      <c r="G1267" s="14" t="str">
        <f t="shared" si="19"/>
        <v>27227</v>
      </c>
      <c r="H1267" s="14" t="s">
        <v>46</v>
      </c>
      <c r="I1267" s="14" t="s">
        <v>5076</v>
      </c>
      <c r="J1267" s="14" t="s">
        <v>20</v>
      </c>
    </row>
    <row r="1268" spans="4:10" ht="25" customHeight="1" x14ac:dyDescent="0.2">
      <c r="D1268" s="13" t="s">
        <v>92</v>
      </c>
      <c r="E1268" s="13" t="s">
        <v>2365</v>
      </c>
      <c r="F1268" s="13" t="s">
        <v>2364</v>
      </c>
      <c r="G1268" s="14" t="str">
        <f t="shared" si="19"/>
        <v>27228</v>
      </c>
      <c r="H1268" s="14" t="s">
        <v>46</v>
      </c>
      <c r="I1268" s="14" t="s">
        <v>5077</v>
      </c>
      <c r="J1268" s="14" t="s">
        <v>20</v>
      </c>
    </row>
    <row r="1269" spans="4:10" ht="25" customHeight="1" x14ac:dyDescent="0.2">
      <c r="D1269" s="13" t="s">
        <v>92</v>
      </c>
      <c r="E1269" s="13" t="s">
        <v>2367</v>
      </c>
      <c r="F1269" s="13" t="s">
        <v>2366</v>
      </c>
      <c r="G1269" s="14" t="str">
        <f t="shared" si="19"/>
        <v>27229</v>
      </c>
      <c r="H1269" s="14" t="s">
        <v>46</v>
      </c>
      <c r="I1269" s="14" t="s">
        <v>5078</v>
      </c>
      <c r="J1269" s="14" t="s">
        <v>20</v>
      </c>
    </row>
    <row r="1270" spans="4:10" ht="25" customHeight="1" x14ac:dyDescent="0.2">
      <c r="D1270" s="13" t="s">
        <v>92</v>
      </c>
      <c r="E1270" s="13" t="s">
        <v>2369</v>
      </c>
      <c r="F1270" s="13" t="s">
        <v>2368</v>
      </c>
      <c r="G1270" s="14" t="str">
        <f t="shared" si="19"/>
        <v>27230</v>
      </c>
      <c r="H1270" s="14" t="s">
        <v>46</v>
      </c>
      <c r="I1270" s="14" t="s">
        <v>5079</v>
      </c>
      <c r="J1270" s="14" t="s">
        <v>20</v>
      </c>
    </row>
    <row r="1271" spans="4:10" ht="25" customHeight="1" x14ac:dyDescent="0.2">
      <c r="D1271" s="13" t="s">
        <v>92</v>
      </c>
      <c r="E1271" s="13" t="s">
        <v>2371</v>
      </c>
      <c r="F1271" s="13" t="s">
        <v>2370</v>
      </c>
      <c r="G1271" s="14" t="str">
        <f t="shared" si="19"/>
        <v>27231</v>
      </c>
      <c r="H1271" s="14" t="s">
        <v>46</v>
      </c>
      <c r="I1271" s="14" t="s">
        <v>5080</v>
      </c>
      <c r="J1271" s="14" t="s">
        <v>20</v>
      </c>
    </row>
    <row r="1272" spans="4:10" ht="25" customHeight="1" x14ac:dyDescent="0.2">
      <c r="D1272" s="13" t="s">
        <v>92</v>
      </c>
      <c r="E1272" s="13" t="s">
        <v>2373</v>
      </c>
      <c r="F1272" s="13" t="s">
        <v>2372</v>
      </c>
      <c r="G1272" s="14" t="str">
        <f t="shared" si="19"/>
        <v>27232</v>
      </c>
      <c r="H1272" s="14" t="s">
        <v>46</v>
      </c>
      <c r="I1272" s="14" t="s">
        <v>5081</v>
      </c>
      <c r="J1272" s="14" t="s">
        <v>20</v>
      </c>
    </row>
    <row r="1273" spans="4:10" ht="25" customHeight="1" x14ac:dyDescent="0.2">
      <c r="D1273" s="13" t="s">
        <v>92</v>
      </c>
      <c r="E1273" s="13" t="s">
        <v>2375</v>
      </c>
      <c r="F1273" s="13" t="s">
        <v>2374</v>
      </c>
      <c r="G1273" s="14" t="str">
        <f t="shared" si="19"/>
        <v>27301</v>
      </c>
      <c r="H1273" s="14" t="s">
        <v>46</v>
      </c>
      <c r="I1273" s="14" t="s">
        <v>20</v>
      </c>
      <c r="J1273" s="14" t="s">
        <v>5082</v>
      </c>
    </row>
    <row r="1274" spans="4:10" ht="25" customHeight="1" x14ac:dyDescent="0.2">
      <c r="D1274" s="13" t="s">
        <v>92</v>
      </c>
      <c r="E1274" s="13" t="s">
        <v>2377</v>
      </c>
      <c r="F1274" s="13" t="s">
        <v>2376</v>
      </c>
      <c r="G1274" s="14" t="str">
        <f t="shared" si="19"/>
        <v>27321</v>
      </c>
      <c r="H1274" s="14" t="s">
        <v>46</v>
      </c>
      <c r="I1274" s="14" t="s">
        <v>20</v>
      </c>
      <c r="J1274" s="14" t="s">
        <v>5083</v>
      </c>
    </row>
    <row r="1275" spans="4:10" ht="25" customHeight="1" x14ac:dyDescent="0.2">
      <c r="D1275" s="13" t="s">
        <v>92</v>
      </c>
      <c r="E1275" s="13" t="s">
        <v>2379</v>
      </c>
      <c r="F1275" s="13" t="s">
        <v>2378</v>
      </c>
      <c r="G1275" s="14" t="str">
        <f t="shared" si="19"/>
        <v>27322</v>
      </c>
      <c r="H1275" s="14" t="s">
        <v>46</v>
      </c>
      <c r="I1275" s="14" t="s">
        <v>20</v>
      </c>
      <c r="J1275" s="14" t="s">
        <v>5084</v>
      </c>
    </row>
    <row r="1276" spans="4:10" ht="25" customHeight="1" x14ac:dyDescent="0.2">
      <c r="D1276" s="13" t="s">
        <v>92</v>
      </c>
      <c r="E1276" s="13" t="s">
        <v>2381</v>
      </c>
      <c r="F1276" s="13" t="s">
        <v>2380</v>
      </c>
      <c r="G1276" s="14" t="str">
        <f t="shared" si="19"/>
        <v>27341</v>
      </c>
      <c r="H1276" s="14" t="s">
        <v>46</v>
      </c>
      <c r="I1276" s="14" t="s">
        <v>20</v>
      </c>
      <c r="J1276" s="14" t="s">
        <v>5085</v>
      </c>
    </row>
    <row r="1277" spans="4:10" ht="25" customHeight="1" x14ac:dyDescent="0.2">
      <c r="D1277" s="13" t="s">
        <v>92</v>
      </c>
      <c r="E1277" s="13" t="s">
        <v>2383</v>
      </c>
      <c r="F1277" s="13" t="s">
        <v>2382</v>
      </c>
      <c r="G1277" s="14" t="str">
        <f t="shared" si="19"/>
        <v>27361</v>
      </c>
      <c r="H1277" s="14" t="s">
        <v>46</v>
      </c>
      <c r="I1277" s="14" t="s">
        <v>20</v>
      </c>
      <c r="J1277" s="14" t="s">
        <v>5086</v>
      </c>
    </row>
    <row r="1278" spans="4:10" ht="25" customHeight="1" x14ac:dyDescent="0.2">
      <c r="D1278" s="13" t="s">
        <v>92</v>
      </c>
      <c r="E1278" s="13" t="s">
        <v>2385</v>
      </c>
      <c r="F1278" s="13" t="s">
        <v>2384</v>
      </c>
      <c r="G1278" s="14" t="str">
        <f t="shared" si="19"/>
        <v>27362</v>
      </c>
      <c r="H1278" s="14" t="s">
        <v>46</v>
      </c>
      <c r="I1278" s="14" t="s">
        <v>20</v>
      </c>
      <c r="J1278" s="14" t="s">
        <v>5087</v>
      </c>
    </row>
    <row r="1279" spans="4:10" ht="25" customHeight="1" x14ac:dyDescent="0.2">
      <c r="D1279" s="13" t="s">
        <v>92</v>
      </c>
      <c r="E1279" s="13" t="s">
        <v>2387</v>
      </c>
      <c r="F1279" s="13" t="s">
        <v>2386</v>
      </c>
      <c r="G1279" s="14" t="str">
        <f t="shared" si="19"/>
        <v>27366</v>
      </c>
      <c r="H1279" s="14" t="s">
        <v>46</v>
      </c>
      <c r="I1279" s="14" t="s">
        <v>20</v>
      </c>
      <c r="J1279" s="14" t="s">
        <v>5088</v>
      </c>
    </row>
    <row r="1280" spans="4:10" ht="25" customHeight="1" x14ac:dyDescent="0.2">
      <c r="D1280" s="13" t="s">
        <v>92</v>
      </c>
      <c r="E1280" s="13" t="s">
        <v>2389</v>
      </c>
      <c r="F1280" s="13" t="s">
        <v>2388</v>
      </c>
      <c r="G1280" s="14" t="str">
        <f t="shared" si="19"/>
        <v>27381</v>
      </c>
      <c r="H1280" s="14" t="s">
        <v>46</v>
      </c>
      <c r="I1280" s="14" t="s">
        <v>20</v>
      </c>
      <c r="J1280" s="14" t="s">
        <v>5089</v>
      </c>
    </row>
    <row r="1281" spans="4:10" ht="25" customHeight="1" x14ac:dyDescent="0.2">
      <c r="D1281" s="13" t="s">
        <v>92</v>
      </c>
      <c r="E1281" s="13" t="s">
        <v>2391</v>
      </c>
      <c r="F1281" s="13" t="s">
        <v>2390</v>
      </c>
      <c r="G1281" s="14" t="str">
        <f t="shared" si="19"/>
        <v>27382</v>
      </c>
      <c r="H1281" s="14" t="s">
        <v>46</v>
      </c>
      <c r="I1281" s="14" t="s">
        <v>20</v>
      </c>
      <c r="J1281" s="14" t="s">
        <v>5090</v>
      </c>
    </row>
    <row r="1282" spans="4:10" ht="25" customHeight="1" x14ac:dyDescent="0.2">
      <c r="D1282" s="13" t="s">
        <v>92</v>
      </c>
      <c r="E1282" s="13" t="s">
        <v>2393</v>
      </c>
      <c r="F1282" s="13" t="s">
        <v>2392</v>
      </c>
      <c r="G1282" s="14" t="str">
        <f t="shared" si="19"/>
        <v>27383</v>
      </c>
      <c r="H1282" s="14" t="s">
        <v>46</v>
      </c>
      <c r="I1282" s="14" t="s">
        <v>20</v>
      </c>
      <c r="J1282" s="14" t="s">
        <v>5091</v>
      </c>
    </row>
    <row r="1283" spans="4:10" ht="25" customHeight="1" x14ac:dyDescent="0.2">
      <c r="D1283" s="14" t="s">
        <v>93</v>
      </c>
      <c r="E1283" s="14" t="s">
        <v>3895</v>
      </c>
      <c r="F1283" s="14" t="s">
        <v>3682</v>
      </c>
      <c r="G1283" s="14" t="str">
        <f t="shared" si="19"/>
        <v>28101</v>
      </c>
      <c r="H1283" s="14" t="s">
        <v>47</v>
      </c>
      <c r="I1283" s="14" t="s">
        <v>4855</v>
      </c>
      <c r="J1283" s="14" t="s">
        <v>5092</v>
      </c>
    </row>
    <row r="1284" spans="4:10" ht="25" customHeight="1" x14ac:dyDescent="0.2">
      <c r="D1284" s="14" t="s">
        <v>93</v>
      </c>
      <c r="E1284" s="14" t="s">
        <v>3896</v>
      </c>
      <c r="F1284" s="14" t="s">
        <v>3683</v>
      </c>
      <c r="G1284" s="14" t="str">
        <f t="shared" si="19"/>
        <v>28102</v>
      </c>
      <c r="H1284" s="14" t="s">
        <v>47</v>
      </c>
      <c r="I1284" s="14" t="s">
        <v>4855</v>
      </c>
      <c r="J1284" s="14" t="s">
        <v>5093</v>
      </c>
    </row>
    <row r="1285" spans="4:10" ht="25" customHeight="1" x14ac:dyDescent="0.2">
      <c r="D1285" s="14" t="s">
        <v>93</v>
      </c>
      <c r="E1285" s="14" t="s">
        <v>3897</v>
      </c>
      <c r="F1285" s="14" t="s">
        <v>3684</v>
      </c>
      <c r="G1285" s="14" t="str">
        <f t="shared" ref="G1285:G1348" si="20">LEFT(F1285,5)</f>
        <v>28105</v>
      </c>
      <c r="H1285" s="14" t="s">
        <v>47</v>
      </c>
      <c r="I1285" s="14" t="s">
        <v>4855</v>
      </c>
      <c r="J1285" s="14" t="s">
        <v>47</v>
      </c>
    </row>
    <row r="1286" spans="4:10" ht="25" customHeight="1" x14ac:dyDescent="0.2">
      <c r="D1286" s="14" t="s">
        <v>93</v>
      </c>
      <c r="E1286" s="14" t="s">
        <v>3898</v>
      </c>
      <c r="F1286" s="14" t="s">
        <v>3685</v>
      </c>
      <c r="G1286" s="14" t="str">
        <f t="shared" si="20"/>
        <v>28106</v>
      </c>
      <c r="H1286" s="14" t="s">
        <v>47</v>
      </c>
      <c r="I1286" s="14" t="s">
        <v>4855</v>
      </c>
      <c r="J1286" s="14" t="s">
        <v>5094</v>
      </c>
    </row>
    <row r="1287" spans="4:10" ht="25" customHeight="1" x14ac:dyDescent="0.2">
      <c r="D1287" s="14" t="s">
        <v>93</v>
      </c>
      <c r="E1287" s="14" t="s">
        <v>3899</v>
      </c>
      <c r="F1287" s="14" t="s">
        <v>3686</v>
      </c>
      <c r="G1287" s="14" t="str">
        <f t="shared" si="20"/>
        <v>28107</v>
      </c>
      <c r="H1287" s="14" t="s">
        <v>47</v>
      </c>
      <c r="I1287" s="14" t="s">
        <v>4855</v>
      </c>
      <c r="J1287" s="14" t="s">
        <v>5095</v>
      </c>
    </row>
    <row r="1288" spans="4:10" ht="25" customHeight="1" x14ac:dyDescent="0.2">
      <c r="D1288" s="14" t="s">
        <v>93</v>
      </c>
      <c r="E1288" s="14" t="s">
        <v>3900</v>
      </c>
      <c r="F1288" s="14" t="s">
        <v>3687</v>
      </c>
      <c r="G1288" s="14" t="str">
        <f t="shared" si="20"/>
        <v>28108</v>
      </c>
      <c r="H1288" s="14" t="s">
        <v>47</v>
      </c>
      <c r="I1288" s="14" t="s">
        <v>4855</v>
      </c>
      <c r="J1288" s="14" t="s">
        <v>5096</v>
      </c>
    </row>
    <row r="1289" spans="4:10" ht="25" customHeight="1" x14ac:dyDescent="0.2">
      <c r="D1289" s="14" t="s">
        <v>93</v>
      </c>
      <c r="E1289" s="14" t="s">
        <v>3901</v>
      </c>
      <c r="F1289" s="14" t="s">
        <v>3688</v>
      </c>
      <c r="G1289" s="14" t="str">
        <f t="shared" si="20"/>
        <v>28109</v>
      </c>
      <c r="H1289" s="14" t="s">
        <v>47</v>
      </c>
      <c r="I1289" s="14" t="s">
        <v>4855</v>
      </c>
      <c r="J1289" s="14" t="s">
        <v>4442</v>
      </c>
    </row>
    <row r="1290" spans="4:10" ht="25" customHeight="1" x14ac:dyDescent="0.2">
      <c r="D1290" s="14" t="s">
        <v>93</v>
      </c>
      <c r="E1290" s="14" t="s">
        <v>3902</v>
      </c>
      <c r="F1290" s="14" t="s">
        <v>3689</v>
      </c>
      <c r="G1290" s="14" t="str">
        <f t="shared" si="20"/>
        <v>28110</v>
      </c>
      <c r="H1290" s="14" t="s">
        <v>47</v>
      </c>
      <c r="I1290" s="14" t="s">
        <v>4855</v>
      </c>
      <c r="J1290" s="14" t="s">
        <v>4445</v>
      </c>
    </row>
    <row r="1291" spans="4:10" ht="25" customHeight="1" x14ac:dyDescent="0.2">
      <c r="D1291" s="14" t="s">
        <v>93</v>
      </c>
      <c r="E1291" s="14" t="s">
        <v>3903</v>
      </c>
      <c r="F1291" s="14" t="s">
        <v>3690</v>
      </c>
      <c r="G1291" s="14" t="str">
        <f t="shared" si="20"/>
        <v>28111</v>
      </c>
      <c r="H1291" s="14" t="s">
        <v>47</v>
      </c>
      <c r="I1291" s="14" t="s">
        <v>4855</v>
      </c>
      <c r="J1291" s="14" t="s">
        <v>4441</v>
      </c>
    </row>
    <row r="1292" spans="4:10" ht="25" customHeight="1" x14ac:dyDescent="0.2">
      <c r="D1292" s="13" t="s">
        <v>93</v>
      </c>
      <c r="E1292" s="13" t="s">
        <v>2395</v>
      </c>
      <c r="F1292" s="13" t="s">
        <v>2394</v>
      </c>
      <c r="G1292" s="14" t="str">
        <f t="shared" si="20"/>
        <v>28201</v>
      </c>
      <c r="H1292" s="14" t="s">
        <v>47</v>
      </c>
      <c r="I1292" s="14" t="s">
        <v>5097</v>
      </c>
      <c r="J1292" s="14" t="s">
        <v>20</v>
      </c>
    </row>
    <row r="1293" spans="4:10" ht="25" customHeight="1" x14ac:dyDescent="0.2">
      <c r="D1293" s="13" t="s">
        <v>93</v>
      </c>
      <c r="E1293" s="13" t="s">
        <v>2397</v>
      </c>
      <c r="F1293" s="13" t="s">
        <v>2396</v>
      </c>
      <c r="G1293" s="14" t="str">
        <f t="shared" si="20"/>
        <v>28202</v>
      </c>
      <c r="H1293" s="14" t="s">
        <v>47</v>
      </c>
      <c r="I1293" s="14" t="s">
        <v>5098</v>
      </c>
      <c r="J1293" s="14" t="s">
        <v>20</v>
      </c>
    </row>
    <row r="1294" spans="4:10" ht="25" customHeight="1" x14ac:dyDescent="0.2">
      <c r="D1294" s="13" t="s">
        <v>93</v>
      </c>
      <c r="E1294" s="13" t="s">
        <v>2399</v>
      </c>
      <c r="F1294" s="13" t="s">
        <v>2398</v>
      </c>
      <c r="G1294" s="14" t="str">
        <f t="shared" si="20"/>
        <v>28203</v>
      </c>
      <c r="H1294" s="14" t="s">
        <v>47</v>
      </c>
      <c r="I1294" s="14" t="s">
        <v>5099</v>
      </c>
      <c r="J1294" s="14" t="s">
        <v>20</v>
      </c>
    </row>
    <row r="1295" spans="4:10" ht="25" customHeight="1" x14ac:dyDescent="0.2">
      <c r="D1295" s="13" t="s">
        <v>93</v>
      </c>
      <c r="E1295" s="13" t="s">
        <v>2401</v>
      </c>
      <c r="F1295" s="13" t="s">
        <v>2400</v>
      </c>
      <c r="G1295" s="14" t="str">
        <f t="shared" si="20"/>
        <v>28204</v>
      </c>
      <c r="H1295" s="14" t="s">
        <v>47</v>
      </c>
      <c r="I1295" s="14" t="s">
        <v>5100</v>
      </c>
      <c r="J1295" s="14" t="s">
        <v>20</v>
      </c>
    </row>
    <row r="1296" spans="4:10" ht="25" customHeight="1" x14ac:dyDescent="0.2">
      <c r="D1296" s="13" t="s">
        <v>93</v>
      </c>
      <c r="E1296" s="13" t="s">
        <v>2403</v>
      </c>
      <c r="F1296" s="13" t="s">
        <v>2402</v>
      </c>
      <c r="G1296" s="14" t="str">
        <f t="shared" si="20"/>
        <v>28205</v>
      </c>
      <c r="H1296" s="14" t="s">
        <v>47</v>
      </c>
      <c r="I1296" s="14" t="s">
        <v>5101</v>
      </c>
      <c r="J1296" s="14" t="s">
        <v>20</v>
      </c>
    </row>
    <row r="1297" spans="4:10" ht="25" customHeight="1" x14ac:dyDescent="0.2">
      <c r="D1297" s="13" t="s">
        <v>93</v>
      </c>
      <c r="E1297" s="13" t="s">
        <v>2405</v>
      </c>
      <c r="F1297" s="13" t="s">
        <v>2404</v>
      </c>
      <c r="G1297" s="14" t="str">
        <f t="shared" si="20"/>
        <v>28206</v>
      </c>
      <c r="H1297" s="14" t="s">
        <v>47</v>
      </c>
      <c r="I1297" s="14" t="s">
        <v>5102</v>
      </c>
      <c r="J1297" s="14" t="s">
        <v>20</v>
      </c>
    </row>
    <row r="1298" spans="4:10" ht="25" customHeight="1" x14ac:dyDescent="0.2">
      <c r="D1298" s="13" t="s">
        <v>93</v>
      </c>
      <c r="E1298" s="13" t="s">
        <v>2407</v>
      </c>
      <c r="F1298" s="13" t="s">
        <v>2406</v>
      </c>
      <c r="G1298" s="14" t="str">
        <f t="shared" si="20"/>
        <v>28207</v>
      </c>
      <c r="H1298" s="14" t="s">
        <v>47</v>
      </c>
      <c r="I1298" s="14" t="s">
        <v>5103</v>
      </c>
      <c r="J1298" s="14" t="s">
        <v>20</v>
      </c>
    </row>
    <row r="1299" spans="4:10" ht="25" customHeight="1" x14ac:dyDescent="0.2">
      <c r="D1299" s="13" t="s">
        <v>93</v>
      </c>
      <c r="E1299" s="13" t="s">
        <v>2409</v>
      </c>
      <c r="F1299" s="13" t="s">
        <v>2408</v>
      </c>
      <c r="G1299" s="14" t="str">
        <f t="shared" si="20"/>
        <v>28208</v>
      </c>
      <c r="H1299" s="14" t="s">
        <v>47</v>
      </c>
      <c r="I1299" s="14" t="s">
        <v>5104</v>
      </c>
      <c r="J1299" s="14" t="s">
        <v>20</v>
      </c>
    </row>
    <row r="1300" spans="4:10" ht="25" customHeight="1" x14ac:dyDescent="0.2">
      <c r="D1300" s="13" t="s">
        <v>93</v>
      </c>
      <c r="E1300" s="13" t="s">
        <v>2411</v>
      </c>
      <c r="F1300" s="13" t="s">
        <v>2410</v>
      </c>
      <c r="G1300" s="14" t="str">
        <f t="shared" si="20"/>
        <v>28209</v>
      </c>
      <c r="H1300" s="14" t="s">
        <v>47</v>
      </c>
      <c r="I1300" s="14" t="s">
        <v>5105</v>
      </c>
      <c r="J1300" s="14" t="s">
        <v>20</v>
      </c>
    </row>
    <row r="1301" spans="4:10" ht="25" customHeight="1" x14ac:dyDescent="0.2">
      <c r="D1301" s="13" t="s">
        <v>93</v>
      </c>
      <c r="E1301" s="13" t="s">
        <v>2413</v>
      </c>
      <c r="F1301" s="13" t="s">
        <v>2412</v>
      </c>
      <c r="G1301" s="14" t="str">
        <f t="shared" si="20"/>
        <v>28210</v>
      </c>
      <c r="H1301" s="14" t="s">
        <v>47</v>
      </c>
      <c r="I1301" s="14" t="s">
        <v>5106</v>
      </c>
      <c r="J1301" s="14" t="s">
        <v>20</v>
      </c>
    </row>
    <row r="1302" spans="4:10" ht="25" customHeight="1" x14ac:dyDescent="0.2">
      <c r="D1302" s="13" t="s">
        <v>93</v>
      </c>
      <c r="E1302" s="13" t="s">
        <v>2415</v>
      </c>
      <c r="F1302" s="13" t="s">
        <v>2414</v>
      </c>
      <c r="G1302" s="14" t="str">
        <f t="shared" si="20"/>
        <v>28212</v>
      </c>
      <c r="H1302" s="14" t="s">
        <v>47</v>
      </c>
      <c r="I1302" s="14" t="s">
        <v>5107</v>
      </c>
      <c r="J1302" s="14" t="s">
        <v>20</v>
      </c>
    </row>
    <row r="1303" spans="4:10" ht="25" customHeight="1" x14ac:dyDescent="0.2">
      <c r="D1303" s="13" t="s">
        <v>93</v>
      </c>
      <c r="E1303" s="13" t="s">
        <v>2417</v>
      </c>
      <c r="F1303" s="13" t="s">
        <v>2416</v>
      </c>
      <c r="G1303" s="14" t="str">
        <f t="shared" si="20"/>
        <v>28213</v>
      </c>
      <c r="H1303" s="14" t="s">
        <v>47</v>
      </c>
      <c r="I1303" s="14" t="s">
        <v>5108</v>
      </c>
      <c r="J1303" s="14" t="s">
        <v>20</v>
      </c>
    </row>
    <row r="1304" spans="4:10" ht="25" customHeight="1" x14ac:dyDescent="0.2">
      <c r="D1304" s="13" t="s">
        <v>93</v>
      </c>
      <c r="E1304" s="13" t="s">
        <v>2419</v>
      </c>
      <c r="F1304" s="13" t="s">
        <v>2418</v>
      </c>
      <c r="G1304" s="14" t="str">
        <f t="shared" si="20"/>
        <v>28214</v>
      </c>
      <c r="H1304" s="14" t="s">
        <v>47</v>
      </c>
      <c r="I1304" s="14" t="s">
        <v>5109</v>
      </c>
      <c r="J1304" s="14" t="s">
        <v>20</v>
      </c>
    </row>
    <row r="1305" spans="4:10" ht="25" customHeight="1" x14ac:dyDescent="0.2">
      <c r="D1305" s="13" t="s">
        <v>93</v>
      </c>
      <c r="E1305" s="13" t="s">
        <v>2421</v>
      </c>
      <c r="F1305" s="13" t="s">
        <v>2420</v>
      </c>
      <c r="G1305" s="14" t="str">
        <f t="shared" si="20"/>
        <v>28215</v>
      </c>
      <c r="H1305" s="14" t="s">
        <v>47</v>
      </c>
      <c r="I1305" s="14" t="s">
        <v>5110</v>
      </c>
      <c r="J1305" s="14" t="s">
        <v>20</v>
      </c>
    </row>
    <row r="1306" spans="4:10" ht="25" customHeight="1" x14ac:dyDescent="0.2">
      <c r="D1306" s="13" t="s">
        <v>93</v>
      </c>
      <c r="E1306" s="13" t="s">
        <v>2423</v>
      </c>
      <c r="F1306" s="13" t="s">
        <v>2422</v>
      </c>
      <c r="G1306" s="14" t="str">
        <f t="shared" si="20"/>
        <v>28216</v>
      </c>
      <c r="H1306" s="14" t="s">
        <v>47</v>
      </c>
      <c r="I1306" s="14" t="s">
        <v>5111</v>
      </c>
      <c r="J1306" s="14" t="s">
        <v>20</v>
      </c>
    </row>
    <row r="1307" spans="4:10" ht="25" customHeight="1" x14ac:dyDescent="0.2">
      <c r="D1307" s="13" t="s">
        <v>93</v>
      </c>
      <c r="E1307" s="13" t="s">
        <v>2425</v>
      </c>
      <c r="F1307" s="13" t="s">
        <v>2424</v>
      </c>
      <c r="G1307" s="14" t="str">
        <f t="shared" si="20"/>
        <v>28217</v>
      </c>
      <c r="H1307" s="14" t="s">
        <v>47</v>
      </c>
      <c r="I1307" s="14" t="s">
        <v>4279</v>
      </c>
      <c r="J1307" s="14" t="s">
        <v>20</v>
      </c>
    </row>
    <row r="1308" spans="4:10" ht="25" customHeight="1" x14ac:dyDescent="0.2">
      <c r="D1308" s="13" t="s">
        <v>93</v>
      </c>
      <c r="E1308" s="13" t="s">
        <v>2427</v>
      </c>
      <c r="F1308" s="13" t="s">
        <v>2426</v>
      </c>
      <c r="G1308" s="14" t="str">
        <f t="shared" si="20"/>
        <v>28218</v>
      </c>
      <c r="H1308" s="14" t="s">
        <v>47</v>
      </c>
      <c r="I1308" s="14" t="s">
        <v>4330</v>
      </c>
      <c r="J1308" s="14" t="s">
        <v>20</v>
      </c>
    </row>
    <row r="1309" spans="4:10" ht="25" customHeight="1" x14ac:dyDescent="0.2">
      <c r="D1309" s="13" t="s">
        <v>93</v>
      </c>
      <c r="E1309" s="13" t="s">
        <v>2429</v>
      </c>
      <c r="F1309" s="13" t="s">
        <v>2428</v>
      </c>
      <c r="G1309" s="14" t="str">
        <f t="shared" si="20"/>
        <v>28219</v>
      </c>
      <c r="H1309" s="14" t="s">
        <v>47</v>
      </c>
      <c r="I1309" s="14" t="s">
        <v>5112</v>
      </c>
      <c r="J1309" s="14" t="s">
        <v>20</v>
      </c>
    </row>
    <row r="1310" spans="4:10" ht="25" customHeight="1" x14ac:dyDescent="0.2">
      <c r="D1310" s="13" t="s">
        <v>93</v>
      </c>
      <c r="E1310" s="13" t="s">
        <v>2431</v>
      </c>
      <c r="F1310" s="13" t="s">
        <v>2430</v>
      </c>
      <c r="G1310" s="14" t="str">
        <f t="shared" si="20"/>
        <v>28220</v>
      </c>
      <c r="H1310" s="14" t="s">
        <v>47</v>
      </c>
      <c r="I1310" s="14" t="s">
        <v>5113</v>
      </c>
      <c r="J1310" s="14" t="s">
        <v>20</v>
      </c>
    </row>
    <row r="1311" spans="4:10" ht="25" customHeight="1" x14ac:dyDescent="0.2">
      <c r="D1311" s="13" t="s">
        <v>93</v>
      </c>
      <c r="E1311" s="13" t="s">
        <v>2433</v>
      </c>
      <c r="F1311" s="13" t="s">
        <v>2432</v>
      </c>
      <c r="G1311" s="14" t="str">
        <f t="shared" si="20"/>
        <v>28221</v>
      </c>
      <c r="H1311" s="14" t="s">
        <v>47</v>
      </c>
      <c r="I1311" s="14" t="s">
        <v>5114</v>
      </c>
      <c r="J1311" s="14" t="s">
        <v>20</v>
      </c>
    </row>
    <row r="1312" spans="4:10" ht="25" customHeight="1" x14ac:dyDescent="0.2">
      <c r="D1312" s="13" t="s">
        <v>93</v>
      </c>
      <c r="E1312" s="13" t="s">
        <v>2435</v>
      </c>
      <c r="F1312" s="13" t="s">
        <v>2434</v>
      </c>
      <c r="G1312" s="14" t="str">
        <f t="shared" si="20"/>
        <v>28222</v>
      </c>
      <c r="H1312" s="14" t="s">
        <v>47</v>
      </c>
      <c r="I1312" s="14" t="s">
        <v>5115</v>
      </c>
      <c r="J1312" s="14" t="s">
        <v>20</v>
      </c>
    </row>
    <row r="1313" spans="4:10" ht="25" customHeight="1" x14ac:dyDescent="0.2">
      <c r="D1313" s="13" t="s">
        <v>93</v>
      </c>
      <c r="E1313" s="13" t="s">
        <v>2437</v>
      </c>
      <c r="F1313" s="13" t="s">
        <v>2436</v>
      </c>
      <c r="G1313" s="14" t="str">
        <f t="shared" si="20"/>
        <v>28223</v>
      </c>
      <c r="H1313" s="14" t="s">
        <v>47</v>
      </c>
      <c r="I1313" s="14" t="s">
        <v>5116</v>
      </c>
      <c r="J1313" s="14" t="s">
        <v>20</v>
      </c>
    </row>
    <row r="1314" spans="4:10" ht="25" customHeight="1" x14ac:dyDescent="0.2">
      <c r="D1314" s="13" t="s">
        <v>93</v>
      </c>
      <c r="E1314" s="13" t="s">
        <v>2439</v>
      </c>
      <c r="F1314" s="13" t="s">
        <v>2438</v>
      </c>
      <c r="G1314" s="14" t="str">
        <f t="shared" si="20"/>
        <v>28224</v>
      </c>
      <c r="H1314" s="14" t="s">
        <v>47</v>
      </c>
      <c r="I1314" s="14" t="s">
        <v>5117</v>
      </c>
      <c r="J1314" s="14" t="s">
        <v>20</v>
      </c>
    </row>
    <row r="1315" spans="4:10" ht="25" customHeight="1" x14ac:dyDescent="0.2">
      <c r="D1315" s="13" t="s">
        <v>93</v>
      </c>
      <c r="E1315" s="13" t="s">
        <v>2441</v>
      </c>
      <c r="F1315" s="13" t="s">
        <v>2440</v>
      </c>
      <c r="G1315" s="14" t="str">
        <f t="shared" si="20"/>
        <v>28225</v>
      </c>
      <c r="H1315" s="14" t="s">
        <v>47</v>
      </c>
      <c r="I1315" s="14" t="s">
        <v>5118</v>
      </c>
      <c r="J1315" s="14" t="s">
        <v>20</v>
      </c>
    </row>
    <row r="1316" spans="4:10" ht="25" customHeight="1" x14ac:dyDescent="0.2">
      <c r="D1316" s="13" t="s">
        <v>93</v>
      </c>
      <c r="E1316" s="13" t="s">
        <v>2443</v>
      </c>
      <c r="F1316" s="13" t="s">
        <v>2442</v>
      </c>
      <c r="G1316" s="14" t="str">
        <f t="shared" si="20"/>
        <v>28226</v>
      </c>
      <c r="H1316" s="14" t="s">
        <v>47</v>
      </c>
      <c r="I1316" s="14" t="s">
        <v>5119</v>
      </c>
      <c r="J1316" s="14" t="s">
        <v>20</v>
      </c>
    </row>
    <row r="1317" spans="4:10" ht="25" customHeight="1" x14ac:dyDescent="0.2">
      <c r="D1317" s="13" t="s">
        <v>93</v>
      </c>
      <c r="E1317" s="13" t="s">
        <v>2445</v>
      </c>
      <c r="F1317" s="13" t="s">
        <v>2444</v>
      </c>
      <c r="G1317" s="14" t="str">
        <f t="shared" si="20"/>
        <v>28227</v>
      </c>
      <c r="H1317" s="14" t="s">
        <v>47</v>
      </c>
      <c r="I1317" s="14" t="s">
        <v>5120</v>
      </c>
      <c r="J1317" s="14" t="s">
        <v>20</v>
      </c>
    </row>
    <row r="1318" spans="4:10" ht="25" customHeight="1" x14ac:dyDescent="0.2">
      <c r="D1318" s="13" t="s">
        <v>93</v>
      </c>
      <c r="E1318" s="13" t="s">
        <v>2447</v>
      </c>
      <c r="F1318" s="13" t="s">
        <v>2446</v>
      </c>
      <c r="G1318" s="14" t="str">
        <f t="shared" si="20"/>
        <v>28228</v>
      </c>
      <c r="H1318" s="14" t="s">
        <v>47</v>
      </c>
      <c r="I1318" s="14" t="s">
        <v>5121</v>
      </c>
      <c r="J1318" s="14" t="s">
        <v>20</v>
      </c>
    </row>
    <row r="1319" spans="4:10" ht="25" customHeight="1" x14ac:dyDescent="0.2">
      <c r="D1319" s="13" t="s">
        <v>93</v>
      </c>
      <c r="E1319" s="13" t="s">
        <v>2449</v>
      </c>
      <c r="F1319" s="13" t="s">
        <v>2448</v>
      </c>
      <c r="G1319" s="14" t="str">
        <f t="shared" si="20"/>
        <v>28229</v>
      </c>
      <c r="H1319" s="14" t="s">
        <v>47</v>
      </c>
      <c r="I1319" s="14" t="s">
        <v>5122</v>
      </c>
      <c r="J1319" s="14" t="s">
        <v>20</v>
      </c>
    </row>
    <row r="1320" spans="4:10" ht="25" customHeight="1" x14ac:dyDescent="0.2">
      <c r="D1320" s="13" t="s">
        <v>93</v>
      </c>
      <c r="E1320" s="13" t="s">
        <v>2451</v>
      </c>
      <c r="F1320" s="13" t="s">
        <v>2450</v>
      </c>
      <c r="G1320" s="14" t="str">
        <f t="shared" si="20"/>
        <v>28301</v>
      </c>
      <c r="H1320" s="14" t="s">
        <v>47</v>
      </c>
      <c r="I1320" s="14" t="s">
        <v>20</v>
      </c>
      <c r="J1320" s="14" t="s">
        <v>5123</v>
      </c>
    </row>
    <row r="1321" spans="4:10" ht="25" customHeight="1" x14ac:dyDescent="0.2">
      <c r="D1321" s="13" t="s">
        <v>93</v>
      </c>
      <c r="E1321" s="13" t="s">
        <v>2453</v>
      </c>
      <c r="F1321" s="13" t="s">
        <v>2452</v>
      </c>
      <c r="G1321" s="14" t="str">
        <f t="shared" si="20"/>
        <v>28365</v>
      </c>
      <c r="H1321" s="14" t="s">
        <v>47</v>
      </c>
      <c r="I1321" s="14" t="s">
        <v>20</v>
      </c>
      <c r="J1321" s="14" t="s">
        <v>5124</v>
      </c>
    </row>
    <row r="1322" spans="4:10" ht="25" customHeight="1" x14ac:dyDescent="0.2">
      <c r="D1322" s="13" t="s">
        <v>93</v>
      </c>
      <c r="E1322" s="13" t="s">
        <v>2455</v>
      </c>
      <c r="F1322" s="13" t="s">
        <v>2454</v>
      </c>
      <c r="G1322" s="14" t="str">
        <f t="shared" si="20"/>
        <v>28381</v>
      </c>
      <c r="H1322" s="14" t="s">
        <v>47</v>
      </c>
      <c r="I1322" s="14" t="s">
        <v>20</v>
      </c>
      <c r="J1322" s="14" t="s">
        <v>5125</v>
      </c>
    </row>
    <row r="1323" spans="4:10" ht="25" customHeight="1" x14ac:dyDescent="0.2">
      <c r="D1323" s="13" t="s">
        <v>93</v>
      </c>
      <c r="E1323" s="13" t="s">
        <v>2457</v>
      </c>
      <c r="F1323" s="13" t="s">
        <v>2456</v>
      </c>
      <c r="G1323" s="14" t="str">
        <f t="shared" si="20"/>
        <v>28382</v>
      </c>
      <c r="H1323" s="14" t="s">
        <v>47</v>
      </c>
      <c r="I1323" s="14" t="s">
        <v>20</v>
      </c>
      <c r="J1323" s="14" t="s">
        <v>5126</v>
      </c>
    </row>
    <row r="1324" spans="4:10" ht="25" customHeight="1" x14ac:dyDescent="0.2">
      <c r="D1324" s="13" t="s">
        <v>93</v>
      </c>
      <c r="E1324" s="13" t="s">
        <v>2459</v>
      </c>
      <c r="F1324" s="13" t="s">
        <v>2458</v>
      </c>
      <c r="G1324" s="14" t="str">
        <f t="shared" si="20"/>
        <v>28442</v>
      </c>
      <c r="H1324" s="14" t="s">
        <v>47</v>
      </c>
      <c r="I1324" s="14" t="s">
        <v>20</v>
      </c>
      <c r="J1324" s="14" t="s">
        <v>4516</v>
      </c>
    </row>
    <row r="1325" spans="4:10" ht="25" customHeight="1" x14ac:dyDescent="0.2">
      <c r="D1325" s="13" t="s">
        <v>93</v>
      </c>
      <c r="E1325" s="13" t="s">
        <v>2461</v>
      </c>
      <c r="F1325" s="13" t="s">
        <v>2460</v>
      </c>
      <c r="G1325" s="14" t="str">
        <f t="shared" si="20"/>
        <v>28443</v>
      </c>
      <c r="H1325" s="14" t="s">
        <v>47</v>
      </c>
      <c r="I1325" s="14" t="s">
        <v>20</v>
      </c>
      <c r="J1325" s="14" t="s">
        <v>5127</v>
      </c>
    </row>
    <row r="1326" spans="4:10" ht="25" customHeight="1" x14ac:dyDescent="0.2">
      <c r="D1326" s="13" t="s">
        <v>93</v>
      </c>
      <c r="E1326" s="13" t="s">
        <v>2463</v>
      </c>
      <c r="F1326" s="13" t="s">
        <v>2462</v>
      </c>
      <c r="G1326" s="14" t="str">
        <f t="shared" si="20"/>
        <v>28446</v>
      </c>
      <c r="H1326" s="14" t="s">
        <v>47</v>
      </c>
      <c r="I1326" s="14" t="s">
        <v>20</v>
      </c>
      <c r="J1326" s="14" t="s">
        <v>5128</v>
      </c>
    </row>
    <row r="1327" spans="4:10" ht="25" customHeight="1" x14ac:dyDescent="0.2">
      <c r="D1327" s="13" t="s">
        <v>93</v>
      </c>
      <c r="E1327" s="13" t="s">
        <v>2389</v>
      </c>
      <c r="F1327" s="13" t="s">
        <v>2464</v>
      </c>
      <c r="G1327" s="14" t="str">
        <f t="shared" si="20"/>
        <v>28464</v>
      </c>
      <c r="H1327" s="14" t="s">
        <v>47</v>
      </c>
      <c r="I1327" s="14" t="s">
        <v>20</v>
      </c>
      <c r="J1327" s="14" t="s">
        <v>5089</v>
      </c>
    </row>
    <row r="1328" spans="4:10" ht="25" customHeight="1" x14ac:dyDescent="0.2">
      <c r="D1328" s="13" t="s">
        <v>93</v>
      </c>
      <c r="E1328" s="13" t="s">
        <v>2466</v>
      </c>
      <c r="F1328" s="13" t="s">
        <v>2465</v>
      </c>
      <c r="G1328" s="14" t="str">
        <f t="shared" si="20"/>
        <v>28481</v>
      </c>
      <c r="H1328" s="14" t="s">
        <v>47</v>
      </c>
      <c r="I1328" s="14" t="s">
        <v>20</v>
      </c>
      <c r="J1328" s="14" t="s">
        <v>5129</v>
      </c>
    </row>
    <row r="1329" spans="4:10" ht="25" customHeight="1" x14ac:dyDescent="0.2">
      <c r="D1329" s="13" t="s">
        <v>93</v>
      </c>
      <c r="E1329" s="13" t="s">
        <v>2468</v>
      </c>
      <c r="F1329" s="13" t="s">
        <v>2467</v>
      </c>
      <c r="G1329" s="14" t="str">
        <f t="shared" si="20"/>
        <v>28501</v>
      </c>
      <c r="H1329" s="14" t="s">
        <v>47</v>
      </c>
      <c r="I1329" s="14" t="s">
        <v>20</v>
      </c>
      <c r="J1329" s="14" t="s">
        <v>5130</v>
      </c>
    </row>
    <row r="1330" spans="4:10" ht="25" customHeight="1" x14ac:dyDescent="0.2">
      <c r="D1330" s="13" t="s">
        <v>93</v>
      </c>
      <c r="E1330" s="13" t="s">
        <v>2470</v>
      </c>
      <c r="F1330" s="13" t="s">
        <v>2469</v>
      </c>
      <c r="G1330" s="14" t="str">
        <f t="shared" si="20"/>
        <v>28585</v>
      </c>
      <c r="H1330" s="14" t="s">
        <v>47</v>
      </c>
      <c r="I1330" s="14" t="s">
        <v>20</v>
      </c>
      <c r="J1330" s="14" t="s">
        <v>5131</v>
      </c>
    </row>
    <row r="1331" spans="4:10" ht="25" customHeight="1" x14ac:dyDescent="0.2">
      <c r="D1331" s="13" t="s">
        <v>93</v>
      </c>
      <c r="E1331" s="13" t="s">
        <v>2472</v>
      </c>
      <c r="F1331" s="13" t="s">
        <v>2471</v>
      </c>
      <c r="G1331" s="14" t="str">
        <f t="shared" si="20"/>
        <v>28586</v>
      </c>
      <c r="H1331" s="14" t="s">
        <v>47</v>
      </c>
      <c r="I1331" s="14" t="s">
        <v>20</v>
      </c>
      <c r="J1331" s="14" t="s">
        <v>5132</v>
      </c>
    </row>
    <row r="1332" spans="4:10" ht="25" customHeight="1" x14ac:dyDescent="0.2">
      <c r="D1332" s="13" t="s">
        <v>94</v>
      </c>
      <c r="E1332" s="13" t="s">
        <v>2474</v>
      </c>
      <c r="F1332" s="13" t="s">
        <v>2473</v>
      </c>
      <c r="G1332" s="14" t="str">
        <f t="shared" si="20"/>
        <v>29201</v>
      </c>
      <c r="H1332" s="14" t="s">
        <v>48</v>
      </c>
      <c r="I1332" s="14" t="s">
        <v>48</v>
      </c>
      <c r="J1332" s="14" t="s">
        <v>20</v>
      </c>
    </row>
    <row r="1333" spans="4:10" ht="25" customHeight="1" x14ac:dyDescent="0.2">
      <c r="D1333" s="13" t="s">
        <v>94</v>
      </c>
      <c r="E1333" s="13" t="s">
        <v>2476</v>
      </c>
      <c r="F1333" s="13" t="s">
        <v>2475</v>
      </c>
      <c r="G1333" s="14" t="str">
        <f t="shared" si="20"/>
        <v>29202</v>
      </c>
      <c r="H1333" s="14" t="s">
        <v>48</v>
      </c>
      <c r="I1333" s="14" t="s">
        <v>5133</v>
      </c>
      <c r="J1333" s="14" t="s">
        <v>20</v>
      </c>
    </row>
    <row r="1334" spans="4:10" ht="25" customHeight="1" x14ac:dyDescent="0.2">
      <c r="D1334" s="13" t="s">
        <v>94</v>
      </c>
      <c r="E1334" s="13" t="s">
        <v>2478</v>
      </c>
      <c r="F1334" s="13" t="s">
        <v>2477</v>
      </c>
      <c r="G1334" s="14" t="str">
        <f t="shared" si="20"/>
        <v>29203</v>
      </c>
      <c r="H1334" s="14" t="s">
        <v>48</v>
      </c>
      <c r="I1334" s="14" t="s">
        <v>5134</v>
      </c>
      <c r="J1334" s="14" t="s">
        <v>20</v>
      </c>
    </row>
    <row r="1335" spans="4:10" ht="25" customHeight="1" x14ac:dyDescent="0.2">
      <c r="D1335" s="13" t="s">
        <v>94</v>
      </c>
      <c r="E1335" s="13" t="s">
        <v>2480</v>
      </c>
      <c r="F1335" s="13" t="s">
        <v>2479</v>
      </c>
      <c r="G1335" s="14" t="str">
        <f t="shared" si="20"/>
        <v>29204</v>
      </c>
      <c r="H1335" s="14" t="s">
        <v>48</v>
      </c>
      <c r="I1335" s="14" t="s">
        <v>5135</v>
      </c>
      <c r="J1335" s="14" t="s">
        <v>20</v>
      </c>
    </row>
    <row r="1336" spans="4:10" ht="25" customHeight="1" x14ac:dyDescent="0.2">
      <c r="D1336" s="13" t="s">
        <v>94</v>
      </c>
      <c r="E1336" s="13" t="s">
        <v>2482</v>
      </c>
      <c r="F1336" s="13" t="s">
        <v>2481</v>
      </c>
      <c r="G1336" s="14" t="str">
        <f t="shared" si="20"/>
        <v>29205</v>
      </c>
      <c r="H1336" s="14" t="s">
        <v>48</v>
      </c>
      <c r="I1336" s="14" t="s">
        <v>5136</v>
      </c>
      <c r="J1336" s="14" t="s">
        <v>20</v>
      </c>
    </row>
    <row r="1337" spans="4:10" ht="25" customHeight="1" x14ac:dyDescent="0.2">
      <c r="D1337" s="13" t="s">
        <v>94</v>
      </c>
      <c r="E1337" s="13" t="s">
        <v>2484</v>
      </c>
      <c r="F1337" s="13" t="s">
        <v>2483</v>
      </c>
      <c r="G1337" s="14" t="str">
        <f t="shared" si="20"/>
        <v>29206</v>
      </c>
      <c r="H1337" s="14" t="s">
        <v>48</v>
      </c>
      <c r="I1337" s="14" t="s">
        <v>5137</v>
      </c>
      <c r="J1337" s="14" t="s">
        <v>20</v>
      </c>
    </row>
    <row r="1338" spans="4:10" ht="25" customHeight="1" x14ac:dyDescent="0.2">
      <c r="D1338" s="13" t="s">
        <v>94</v>
      </c>
      <c r="E1338" s="13" t="s">
        <v>2486</v>
      </c>
      <c r="F1338" s="13" t="s">
        <v>2485</v>
      </c>
      <c r="G1338" s="14" t="str">
        <f t="shared" si="20"/>
        <v>29207</v>
      </c>
      <c r="H1338" s="14" t="s">
        <v>48</v>
      </c>
      <c r="I1338" s="14" t="s">
        <v>5138</v>
      </c>
      <c r="J1338" s="14" t="s">
        <v>20</v>
      </c>
    </row>
    <row r="1339" spans="4:10" ht="25" customHeight="1" x14ac:dyDescent="0.2">
      <c r="D1339" s="13" t="s">
        <v>94</v>
      </c>
      <c r="E1339" s="13" t="s">
        <v>2488</v>
      </c>
      <c r="F1339" s="13" t="s">
        <v>2487</v>
      </c>
      <c r="G1339" s="14" t="str">
        <f t="shared" si="20"/>
        <v>29208</v>
      </c>
      <c r="H1339" s="14" t="s">
        <v>48</v>
      </c>
      <c r="I1339" s="14" t="s">
        <v>5139</v>
      </c>
      <c r="J1339" s="14" t="s">
        <v>20</v>
      </c>
    </row>
    <row r="1340" spans="4:10" ht="25" customHeight="1" x14ac:dyDescent="0.2">
      <c r="D1340" s="13" t="s">
        <v>94</v>
      </c>
      <c r="E1340" s="13" t="s">
        <v>2490</v>
      </c>
      <c r="F1340" s="13" t="s">
        <v>2489</v>
      </c>
      <c r="G1340" s="14" t="str">
        <f t="shared" si="20"/>
        <v>29209</v>
      </c>
      <c r="H1340" s="14" t="s">
        <v>48</v>
      </c>
      <c r="I1340" s="14" t="s">
        <v>5140</v>
      </c>
      <c r="J1340" s="14" t="s">
        <v>20</v>
      </c>
    </row>
    <row r="1341" spans="4:10" ht="25" customHeight="1" x14ac:dyDescent="0.2">
      <c r="D1341" s="13" t="s">
        <v>94</v>
      </c>
      <c r="E1341" s="13" t="s">
        <v>2492</v>
      </c>
      <c r="F1341" s="13" t="s">
        <v>2491</v>
      </c>
      <c r="G1341" s="14" t="str">
        <f t="shared" si="20"/>
        <v>29210</v>
      </c>
      <c r="H1341" s="14" t="s">
        <v>48</v>
      </c>
      <c r="I1341" s="14" t="s">
        <v>5141</v>
      </c>
      <c r="J1341" s="14" t="s">
        <v>20</v>
      </c>
    </row>
    <row r="1342" spans="4:10" ht="25" customHeight="1" x14ac:dyDescent="0.2">
      <c r="D1342" s="13" t="s">
        <v>94</v>
      </c>
      <c r="E1342" s="13" t="s">
        <v>2494</v>
      </c>
      <c r="F1342" s="13" t="s">
        <v>2493</v>
      </c>
      <c r="G1342" s="14" t="str">
        <f t="shared" si="20"/>
        <v>29211</v>
      </c>
      <c r="H1342" s="14" t="s">
        <v>48</v>
      </c>
      <c r="I1342" s="14" t="s">
        <v>5142</v>
      </c>
      <c r="J1342" s="14" t="s">
        <v>20</v>
      </c>
    </row>
    <row r="1343" spans="4:10" ht="25" customHeight="1" x14ac:dyDescent="0.2">
      <c r="D1343" s="13" t="s">
        <v>94</v>
      </c>
      <c r="E1343" s="13" t="s">
        <v>2496</v>
      </c>
      <c r="F1343" s="13" t="s">
        <v>2495</v>
      </c>
      <c r="G1343" s="14" t="str">
        <f t="shared" si="20"/>
        <v>29212</v>
      </c>
      <c r="H1343" s="14" t="s">
        <v>48</v>
      </c>
      <c r="I1343" s="14" t="s">
        <v>5143</v>
      </c>
      <c r="J1343" s="14" t="s">
        <v>20</v>
      </c>
    </row>
    <row r="1344" spans="4:10" ht="25" customHeight="1" x14ac:dyDescent="0.2">
      <c r="D1344" s="13" t="s">
        <v>94</v>
      </c>
      <c r="E1344" s="13" t="s">
        <v>2498</v>
      </c>
      <c r="F1344" s="13" t="s">
        <v>2497</v>
      </c>
      <c r="G1344" s="14" t="str">
        <f t="shared" si="20"/>
        <v>29322</v>
      </c>
      <c r="H1344" s="14" t="s">
        <v>48</v>
      </c>
      <c r="I1344" s="14" t="s">
        <v>20</v>
      </c>
      <c r="J1344" s="14" t="s">
        <v>5144</v>
      </c>
    </row>
    <row r="1345" spans="4:10" ht="25" customHeight="1" x14ac:dyDescent="0.2">
      <c r="D1345" s="13" t="s">
        <v>94</v>
      </c>
      <c r="E1345" s="13" t="s">
        <v>2500</v>
      </c>
      <c r="F1345" s="13" t="s">
        <v>2499</v>
      </c>
      <c r="G1345" s="14" t="str">
        <f t="shared" si="20"/>
        <v>29342</v>
      </c>
      <c r="H1345" s="14" t="s">
        <v>48</v>
      </c>
      <c r="I1345" s="14" t="s">
        <v>20</v>
      </c>
      <c r="J1345" s="14" t="s">
        <v>5145</v>
      </c>
    </row>
    <row r="1346" spans="4:10" ht="25" customHeight="1" x14ac:dyDescent="0.2">
      <c r="D1346" s="13" t="s">
        <v>94</v>
      </c>
      <c r="E1346" s="13" t="s">
        <v>2502</v>
      </c>
      <c r="F1346" s="13" t="s">
        <v>2501</v>
      </c>
      <c r="G1346" s="14" t="str">
        <f t="shared" si="20"/>
        <v>29343</v>
      </c>
      <c r="H1346" s="14" t="s">
        <v>48</v>
      </c>
      <c r="I1346" s="14" t="s">
        <v>20</v>
      </c>
      <c r="J1346" s="14" t="s">
        <v>4481</v>
      </c>
    </row>
    <row r="1347" spans="4:10" ht="25" customHeight="1" x14ac:dyDescent="0.2">
      <c r="D1347" s="13" t="s">
        <v>94</v>
      </c>
      <c r="E1347" s="13" t="s">
        <v>2504</v>
      </c>
      <c r="F1347" s="13" t="s">
        <v>2503</v>
      </c>
      <c r="G1347" s="14" t="str">
        <f t="shared" si="20"/>
        <v>29344</v>
      </c>
      <c r="H1347" s="14" t="s">
        <v>48</v>
      </c>
      <c r="I1347" s="14" t="s">
        <v>20</v>
      </c>
      <c r="J1347" s="14" t="s">
        <v>5146</v>
      </c>
    </row>
    <row r="1348" spans="4:10" ht="25" customHeight="1" x14ac:dyDescent="0.2">
      <c r="D1348" s="13" t="s">
        <v>94</v>
      </c>
      <c r="E1348" s="13" t="s">
        <v>2506</v>
      </c>
      <c r="F1348" s="13" t="s">
        <v>2505</v>
      </c>
      <c r="G1348" s="14" t="str">
        <f t="shared" si="20"/>
        <v>29345</v>
      </c>
      <c r="H1348" s="14" t="s">
        <v>48</v>
      </c>
      <c r="I1348" s="14" t="s">
        <v>20</v>
      </c>
      <c r="J1348" s="14" t="s">
        <v>5147</v>
      </c>
    </row>
    <row r="1349" spans="4:10" ht="25" customHeight="1" x14ac:dyDescent="0.2">
      <c r="D1349" s="13" t="s">
        <v>94</v>
      </c>
      <c r="E1349" s="13" t="s">
        <v>804</v>
      </c>
      <c r="F1349" s="13" t="s">
        <v>2507</v>
      </c>
      <c r="G1349" s="14" t="str">
        <f t="shared" ref="G1349:G1412" si="21">LEFT(F1349,5)</f>
        <v>29361</v>
      </c>
      <c r="H1349" s="14" t="s">
        <v>48</v>
      </c>
      <c r="I1349" s="14" t="s">
        <v>20</v>
      </c>
      <c r="J1349" s="14" t="s">
        <v>4279</v>
      </c>
    </row>
    <row r="1350" spans="4:10" ht="25" customHeight="1" x14ac:dyDescent="0.2">
      <c r="D1350" s="13" t="s">
        <v>94</v>
      </c>
      <c r="E1350" s="13" t="s">
        <v>2509</v>
      </c>
      <c r="F1350" s="13" t="s">
        <v>2508</v>
      </c>
      <c r="G1350" s="14" t="str">
        <f t="shared" si="21"/>
        <v>29362</v>
      </c>
      <c r="H1350" s="14" t="s">
        <v>48</v>
      </c>
      <c r="I1350" s="14" t="s">
        <v>20</v>
      </c>
      <c r="J1350" s="14" t="s">
        <v>4619</v>
      </c>
    </row>
    <row r="1351" spans="4:10" ht="25" customHeight="1" x14ac:dyDescent="0.2">
      <c r="D1351" s="13" t="s">
        <v>94</v>
      </c>
      <c r="E1351" s="13" t="s">
        <v>2511</v>
      </c>
      <c r="F1351" s="13" t="s">
        <v>2510</v>
      </c>
      <c r="G1351" s="14" t="str">
        <f t="shared" si="21"/>
        <v>29363</v>
      </c>
      <c r="H1351" s="14" t="s">
        <v>48</v>
      </c>
      <c r="I1351" s="14" t="s">
        <v>20</v>
      </c>
      <c r="J1351" s="14" t="s">
        <v>5148</v>
      </c>
    </row>
    <row r="1352" spans="4:10" ht="25" customHeight="1" x14ac:dyDescent="0.2">
      <c r="D1352" s="13" t="s">
        <v>94</v>
      </c>
      <c r="E1352" s="13" t="s">
        <v>2513</v>
      </c>
      <c r="F1352" s="13" t="s">
        <v>2512</v>
      </c>
      <c r="G1352" s="14" t="str">
        <f t="shared" si="21"/>
        <v>29385</v>
      </c>
      <c r="H1352" s="14" t="s">
        <v>48</v>
      </c>
      <c r="I1352" s="14" t="s">
        <v>20</v>
      </c>
      <c r="J1352" s="14" t="s">
        <v>5149</v>
      </c>
    </row>
    <row r="1353" spans="4:10" ht="25" customHeight="1" x14ac:dyDescent="0.2">
      <c r="D1353" s="13" t="s">
        <v>94</v>
      </c>
      <c r="E1353" s="13" t="s">
        <v>2515</v>
      </c>
      <c r="F1353" s="13" t="s">
        <v>2514</v>
      </c>
      <c r="G1353" s="14" t="str">
        <f t="shared" si="21"/>
        <v>29386</v>
      </c>
      <c r="H1353" s="14" t="s">
        <v>48</v>
      </c>
      <c r="I1353" s="14" t="s">
        <v>20</v>
      </c>
      <c r="J1353" s="14" t="s">
        <v>5150</v>
      </c>
    </row>
    <row r="1354" spans="4:10" ht="25" customHeight="1" x14ac:dyDescent="0.2">
      <c r="D1354" s="13" t="s">
        <v>94</v>
      </c>
      <c r="E1354" s="13" t="s">
        <v>2517</v>
      </c>
      <c r="F1354" s="13" t="s">
        <v>2516</v>
      </c>
      <c r="G1354" s="14" t="str">
        <f t="shared" si="21"/>
        <v>29401</v>
      </c>
      <c r="H1354" s="14" t="s">
        <v>48</v>
      </c>
      <c r="I1354" s="14" t="s">
        <v>20</v>
      </c>
      <c r="J1354" s="14" t="s">
        <v>5151</v>
      </c>
    </row>
    <row r="1355" spans="4:10" ht="25" customHeight="1" x14ac:dyDescent="0.2">
      <c r="D1355" s="13" t="s">
        <v>94</v>
      </c>
      <c r="E1355" s="13" t="s">
        <v>2519</v>
      </c>
      <c r="F1355" s="13" t="s">
        <v>2518</v>
      </c>
      <c r="G1355" s="14" t="str">
        <f t="shared" si="21"/>
        <v>29402</v>
      </c>
      <c r="H1355" s="14" t="s">
        <v>48</v>
      </c>
      <c r="I1355" s="14" t="s">
        <v>20</v>
      </c>
      <c r="J1355" s="14" t="s">
        <v>5152</v>
      </c>
    </row>
    <row r="1356" spans="4:10" ht="25" customHeight="1" x14ac:dyDescent="0.2">
      <c r="D1356" s="13" t="s">
        <v>94</v>
      </c>
      <c r="E1356" s="13" t="s">
        <v>2521</v>
      </c>
      <c r="F1356" s="13" t="s">
        <v>2520</v>
      </c>
      <c r="G1356" s="14" t="str">
        <f t="shared" si="21"/>
        <v>29424</v>
      </c>
      <c r="H1356" s="14" t="s">
        <v>48</v>
      </c>
      <c r="I1356" s="14" t="s">
        <v>20</v>
      </c>
      <c r="J1356" s="14" t="s">
        <v>5153</v>
      </c>
    </row>
    <row r="1357" spans="4:10" ht="25" customHeight="1" x14ac:dyDescent="0.2">
      <c r="D1357" s="13" t="s">
        <v>94</v>
      </c>
      <c r="E1357" s="13" t="s">
        <v>2523</v>
      </c>
      <c r="F1357" s="13" t="s">
        <v>2522</v>
      </c>
      <c r="G1357" s="14" t="str">
        <f t="shared" si="21"/>
        <v>29425</v>
      </c>
      <c r="H1357" s="14" t="s">
        <v>48</v>
      </c>
      <c r="I1357" s="14" t="s">
        <v>20</v>
      </c>
      <c r="J1357" s="14" t="s">
        <v>5154</v>
      </c>
    </row>
    <row r="1358" spans="4:10" ht="25" customHeight="1" x14ac:dyDescent="0.2">
      <c r="D1358" s="13" t="s">
        <v>94</v>
      </c>
      <c r="E1358" s="13" t="s">
        <v>2525</v>
      </c>
      <c r="F1358" s="13" t="s">
        <v>2524</v>
      </c>
      <c r="G1358" s="14" t="str">
        <f t="shared" si="21"/>
        <v>29426</v>
      </c>
      <c r="H1358" s="14" t="s">
        <v>48</v>
      </c>
      <c r="I1358" s="14" t="s">
        <v>20</v>
      </c>
      <c r="J1358" s="14" t="s">
        <v>5155</v>
      </c>
    </row>
    <row r="1359" spans="4:10" ht="25" customHeight="1" x14ac:dyDescent="0.2">
      <c r="D1359" s="13" t="s">
        <v>94</v>
      </c>
      <c r="E1359" s="13" t="s">
        <v>2527</v>
      </c>
      <c r="F1359" s="13" t="s">
        <v>2526</v>
      </c>
      <c r="G1359" s="14" t="str">
        <f t="shared" si="21"/>
        <v>29427</v>
      </c>
      <c r="H1359" s="14" t="s">
        <v>48</v>
      </c>
      <c r="I1359" s="14" t="s">
        <v>20</v>
      </c>
      <c r="J1359" s="14" t="s">
        <v>5156</v>
      </c>
    </row>
    <row r="1360" spans="4:10" ht="25" customHeight="1" x14ac:dyDescent="0.2">
      <c r="D1360" s="13" t="s">
        <v>94</v>
      </c>
      <c r="E1360" s="13" t="s">
        <v>2529</v>
      </c>
      <c r="F1360" s="13" t="s">
        <v>2528</v>
      </c>
      <c r="G1360" s="14" t="str">
        <f t="shared" si="21"/>
        <v>29441</v>
      </c>
      <c r="H1360" s="14" t="s">
        <v>48</v>
      </c>
      <c r="I1360" s="14" t="s">
        <v>20</v>
      </c>
      <c r="J1360" s="14" t="s">
        <v>5157</v>
      </c>
    </row>
    <row r="1361" spans="4:10" ht="25" customHeight="1" x14ac:dyDescent="0.2">
      <c r="D1361" s="13" t="s">
        <v>94</v>
      </c>
      <c r="E1361" s="13" t="s">
        <v>2531</v>
      </c>
      <c r="F1361" s="13" t="s">
        <v>2530</v>
      </c>
      <c r="G1361" s="14" t="str">
        <f t="shared" si="21"/>
        <v>29442</v>
      </c>
      <c r="H1361" s="14" t="s">
        <v>48</v>
      </c>
      <c r="I1361" s="14" t="s">
        <v>20</v>
      </c>
      <c r="J1361" s="14" t="s">
        <v>5158</v>
      </c>
    </row>
    <row r="1362" spans="4:10" ht="25" customHeight="1" x14ac:dyDescent="0.2">
      <c r="D1362" s="13" t="s">
        <v>94</v>
      </c>
      <c r="E1362" s="13" t="s">
        <v>2533</v>
      </c>
      <c r="F1362" s="13" t="s">
        <v>2532</v>
      </c>
      <c r="G1362" s="14" t="str">
        <f t="shared" si="21"/>
        <v>29443</v>
      </c>
      <c r="H1362" s="14" t="s">
        <v>48</v>
      </c>
      <c r="I1362" s="14" t="s">
        <v>20</v>
      </c>
      <c r="J1362" s="14" t="s">
        <v>5159</v>
      </c>
    </row>
    <row r="1363" spans="4:10" ht="25" customHeight="1" x14ac:dyDescent="0.2">
      <c r="D1363" s="13" t="s">
        <v>94</v>
      </c>
      <c r="E1363" s="13" t="s">
        <v>2535</v>
      </c>
      <c r="F1363" s="13" t="s">
        <v>2534</v>
      </c>
      <c r="G1363" s="14" t="str">
        <f t="shared" si="21"/>
        <v>29444</v>
      </c>
      <c r="H1363" s="14" t="s">
        <v>48</v>
      </c>
      <c r="I1363" s="14" t="s">
        <v>20</v>
      </c>
      <c r="J1363" s="14" t="s">
        <v>5160</v>
      </c>
    </row>
    <row r="1364" spans="4:10" ht="25" customHeight="1" x14ac:dyDescent="0.2">
      <c r="D1364" s="13" t="s">
        <v>94</v>
      </c>
      <c r="E1364" s="13" t="s">
        <v>2537</v>
      </c>
      <c r="F1364" s="13" t="s">
        <v>2536</v>
      </c>
      <c r="G1364" s="14" t="str">
        <f t="shared" si="21"/>
        <v>29446</v>
      </c>
      <c r="H1364" s="14" t="s">
        <v>48</v>
      </c>
      <c r="I1364" s="14" t="s">
        <v>20</v>
      </c>
      <c r="J1364" s="14" t="s">
        <v>5161</v>
      </c>
    </row>
    <row r="1365" spans="4:10" ht="25" customHeight="1" x14ac:dyDescent="0.2">
      <c r="D1365" s="13" t="s">
        <v>94</v>
      </c>
      <c r="E1365" s="13" t="s">
        <v>2539</v>
      </c>
      <c r="F1365" s="13" t="s">
        <v>2538</v>
      </c>
      <c r="G1365" s="14" t="str">
        <f t="shared" si="21"/>
        <v>29447</v>
      </c>
      <c r="H1365" s="14" t="s">
        <v>48</v>
      </c>
      <c r="I1365" s="14" t="s">
        <v>20</v>
      </c>
      <c r="J1365" s="14" t="s">
        <v>5162</v>
      </c>
    </row>
    <row r="1366" spans="4:10" ht="25" customHeight="1" x14ac:dyDescent="0.2">
      <c r="D1366" s="13" t="s">
        <v>94</v>
      </c>
      <c r="E1366" s="13" t="s">
        <v>2541</v>
      </c>
      <c r="F1366" s="13" t="s">
        <v>2540</v>
      </c>
      <c r="G1366" s="14" t="str">
        <f t="shared" si="21"/>
        <v>29449</v>
      </c>
      <c r="H1366" s="14" t="s">
        <v>48</v>
      </c>
      <c r="I1366" s="14" t="s">
        <v>20</v>
      </c>
      <c r="J1366" s="14" t="s">
        <v>5163</v>
      </c>
    </row>
    <row r="1367" spans="4:10" ht="25" customHeight="1" x14ac:dyDescent="0.2">
      <c r="D1367" s="13" t="s">
        <v>94</v>
      </c>
      <c r="E1367" s="13" t="s">
        <v>2543</v>
      </c>
      <c r="F1367" s="13" t="s">
        <v>2542</v>
      </c>
      <c r="G1367" s="14" t="str">
        <f t="shared" si="21"/>
        <v>29450</v>
      </c>
      <c r="H1367" s="14" t="s">
        <v>48</v>
      </c>
      <c r="I1367" s="14" t="s">
        <v>20</v>
      </c>
      <c r="J1367" s="14" t="s">
        <v>5164</v>
      </c>
    </row>
    <row r="1368" spans="4:10" ht="25" customHeight="1" x14ac:dyDescent="0.2">
      <c r="D1368" s="13" t="s">
        <v>94</v>
      </c>
      <c r="E1368" s="13" t="s">
        <v>2545</v>
      </c>
      <c r="F1368" s="13" t="s">
        <v>2544</v>
      </c>
      <c r="G1368" s="14" t="str">
        <f t="shared" si="21"/>
        <v>29451</v>
      </c>
      <c r="H1368" s="14" t="s">
        <v>48</v>
      </c>
      <c r="I1368" s="14" t="s">
        <v>20</v>
      </c>
      <c r="J1368" s="14" t="s">
        <v>5165</v>
      </c>
    </row>
    <row r="1369" spans="4:10" ht="25" customHeight="1" x14ac:dyDescent="0.2">
      <c r="D1369" s="13" t="s">
        <v>94</v>
      </c>
      <c r="E1369" s="13" t="s">
        <v>1806</v>
      </c>
      <c r="F1369" s="13" t="s">
        <v>2546</v>
      </c>
      <c r="G1369" s="14" t="str">
        <f t="shared" si="21"/>
        <v>29452</v>
      </c>
      <c r="H1369" s="14" t="s">
        <v>48</v>
      </c>
      <c r="I1369" s="14" t="s">
        <v>20</v>
      </c>
      <c r="J1369" s="14" t="s">
        <v>4785</v>
      </c>
    </row>
    <row r="1370" spans="4:10" ht="25" customHeight="1" x14ac:dyDescent="0.2">
      <c r="D1370" s="13" t="s">
        <v>94</v>
      </c>
      <c r="E1370" s="13" t="s">
        <v>2548</v>
      </c>
      <c r="F1370" s="13" t="s">
        <v>2547</v>
      </c>
      <c r="G1370" s="14" t="str">
        <f t="shared" si="21"/>
        <v>29453</v>
      </c>
      <c r="H1370" s="14" t="s">
        <v>48</v>
      </c>
      <c r="I1370" s="14" t="s">
        <v>20</v>
      </c>
      <c r="J1370" s="14" t="s">
        <v>5166</v>
      </c>
    </row>
    <row r="1371" spans="4:10" ht="25" customHeight="1" x14ac:dyDescent="0.2">
      <c r="D1371" s="13" t="s">
        <v>95</v>
      </c>
      <c r="E1371" s="13" t="s">
        <v>2550</v>
      </c>
      <c r="F1371" s="13" t="s">
        <v>2549</v>
      </c>
      <c r="G1371" s="14" t="str">
        <f t="shared" si="21"/>
        <v>30201</v>
      </c>
      <c r="H1371" s="14" t="s">
        <v>49</v>
      </c>
      <c r="I1371" s="14" t="s">
        <v>49</v>
      </c>
      <c r="J1371" s="14" t="s">
        <v>20</v>
      </c>
    </row>
    <row r="1372" spans="4:10" ht="25" customHeight="1" x14ac:dyDescent="0.2">
      <c r="D1372" s="13" t="s">
        <v>95</v>
      </c>
      <c r="E1372" s="13" t="s">
        <v>2552</v>
      </c>
      <c r="F1372" s="13" t="s">
        <v>2551</v>
      </c>
      <c r="G1372" s="14" t="str">
        <f t="shared" si="21"/>
        <v>30202</v>
      </c>
      <c r="H1372" s="14" t="s">
        <v>49</v>
      </c>
      <c r="I1372" s="14" t="s">
        <v>5167</v>
      </c>
      <c r="J1372" s="14" t="s">
        <v>20</v>
      </c>
    </row>
    <row r="1373" spans="4:10" ht="25" customHeight="1" x14ac:dyDescent="0.2">
      <c r="D1373" s="13" t="s">
        <v>95</v>
      </c>
      <c r="E1373" s="13" t="s">
        <v>2554</v>
      </c>
      <c r="F1373" s="13" t="s">
        <v>2553</v>
      </c>
      <c r="G1373" s="14" t="str">
        <f t="shared" si="21"/>
        <v>30203</v>
      </c>
      <c r="H1373" s="14" t="s">
        <v>49</v>
      </c>
      <c r="I1373" s="14" t="s">
        <v>5168</v>
      </c>
      <c r="J1373" s="14" t="s">
        <v>20</v>
      </c>
    </row>
    <row r="1374" spans="4:10" ht="25" customHeight="1" x14ac:dyDescent="0.2">
      <c r="D1374" s="13" t="s">
        <v>95</v>
      </c>
      <c r="E1374" s="13" t="s">
        <v>2556</v>
      </c>
      <c r="F1374" s="13" t="s">
        <v>2555</v>
      </c>
      <c r="G1374" s="14" t="str">
        <f t="shared" si="21"/>
        <v>30204</v>
      </c>
      <c r="H1374" s="14" t="s">
        <v>49</v>
      </c>
      <c r="I1374" s="14" t="s">
        <v>5169</v>
      </c>
      <c r="J1374" s="14" t="s">
        <v>20</v>
      </c>
    </row>
    <row r="1375" spans="4:10" ht="25" customHeight="1" x14ac:dyDescent="0.2">
      <c r="D1375" s="13" t="s">
        <v>95</v>
      </c>
      <c r="E1375" s="13" t="s">
        <v>2558</v>
      </c>
      <c r="F1375" s="13" t="s">
        <v>2557</v>
      </c>
      <c r="G1375" s="14" t="str">
        <f t="shared" si="21"/>
        <v>30205</v>
      </c>
      <c r="H1375" s="14" t="s">
        <v>49</v>
      </c>
      <c r="I1375" s="14" t="s">
        <v>5170</v>
      </c>
      <c r="J1375" s="14" t="s">
        <v>20</v>
      </c>
    </row>
    <row r="1376" spans="4:10" ht="25" customHeight="1" x14ac:dyDescent="0.2">
      <c r="D1376" s="13" t="s">
        <v>95</v>
      </c>
      <c r="E1376" s="13" t="s">
        <v>2560</v>
      </c>
      <c r="F1376" s="13" t="s">
        <v>2559</v>
      </c>
      <c r="G1376" s="14" t="str">
        <f t="shared" si="21"/>
        <v>30206</v>
      </c>
      <c r="H1376" s="14" t="s">
        <v>49</v>
      </c>
      <c r="I1376" s="14" t="s">
        <v>5171</v>
      </c>
      <c r="J1376" s="14" t="s">
        <v>20</v>
      </c>
    </row>
    <row r="1377" spans="4:10" ht="25" customHeight="1" x14ac:dyDescent="0.2">
      <c r="D1377" s="13" t="s">
        <v>95</v>
      </c>
      <c r="E1377" s="13" t="s">
        <v>2562</v>
      </c>
      <c r="F1377" s="13" t="s">
        <v>2561</v>
      </c>
      <c r="G1377" s="14" t="str">
        <f t="shared" si="21"/>
        <v>30207</v>
      </c>
      <c r="H1377" s="14" t="s">
        <v>49</v>
      </c>
      <c r="I1377" s="14" t="s">
        <v>5172</v>
      </c>
      <c r="J1377" s="14" t="s">
        <v>20</v>
      </c>
    </row>
    <row r="1378" spans="4:10" ht="25" customHeight="1" x14ac:dyDescent="0.2">
      <c r="D1378" s="13" t="s">
        <v>95</v>
      </c>
      <c r="E1378" s="13" t="s">
        <v>2564</v>
      </c>
      <c r="F1378" s="13" t="s">
        <v>2563</v>
      </c>
      <c r="G1378" s="14" t="str">
        <f t="shared" si="21"/>
        <v>30208</v>
      </c>
      <c r="H1378" s="14" t="s">
        <v>49</v>
      </c>
      <c r="I1378" s="14" t="s">
        <v>5173</v>
      </c>
      <c r="J1378" s="14" t="s">
        <v>20</v>
      </c>
    </row>
    <row r="1379" spans="4:10" ht="25" customHeight="1" x14ac:dyDescent="0.2">
      <c r="D1379" s="13" t="s">
        <v>95</v>
      </c>
      <c r="E1379" s="13" t="s">
        <v>2566</v>
      </c>
      <c r="F1379" s="13" t="s">
        <v>2565</v>
      </c>
      <c r="G1379" s="14" t="str">
        <f t="shared" si="21"/>
        <v>30209</v>
      </c>
      <c r="H1379" s="14" t="s">
        <v>49</v>
      </c>
      <c r="I1379" s="14" t="s">
        <v>5174</v>
      </c>
      <c r="J1379" s="14" t="s">
        <v>20</v>
      </c>
    </row>
    <row r="1380" spans="4:10" ht="25" customHeight="1" x14ac:dyDescent="0.2">
      <c r="D1380" s="13" t="s">
        <v>95</v>
      </c>
      <c r="E1380" s="13" t="s">
        <v>2568</v>
      </c>
      <c r="F1380" s="13" t="s">
        <v>2567</v>
      </c>
      <c r="G1380" s="14" t="str">
        <f t="shared" si="21"/>
        <v>30304</v>
      </c>
      <c r="H1380" s="14" t="s">
        <v>49</v>
      </c>
      <c r="I1380" s="14" t="s">
        <v>20</v>
      </c>
      <c r="J1380" s="14" t="s">
        <v>5175</v>
      </c>
    </row>
    <row r="1381" spans="4:10" ht="25" customHeight="1" x14ac:dyDescent="0.2">
      <c r="D1381" s="13" t="s">
        <v>95</v>
      </c>
      <c r="E1381" s="13" t="s">
        <v>2570</v>
      </c>
      <c r="F1381" s="13" t="s">
        <v>2569</v>
      </c>
      <c r="G1381" s="14" t="str">
        <f t="shared" si="21"/>
        <v>30341</v>
      </c>
      <c r="H1381" s="14" t="s">
        <v>49</v>
      </c>
      <c r="I1381" s="14" t="s">
        <v>20</v>
      </c>
      <c r="J1381" s="14" t="s">
        <v>5176</v>
      </c>
    </row>
    <row r="1382" spans="4:10" ht="25" customHeight="1" x14ac:dyDescent="0.2">
      <c r="D1382" s="13" t="s">
        <v>95</v>
      </c>
      <c r="E1382" s="13" t="s">
        <v>2572</v>
      </c>
      <c r="F1382" s="13" t="s">
        <v>2571</v>
      </c>
      <c r="G1382" s="14" t="str">
        <f t="shared" si="21"/>
        <v>30343</v>
      </c>
      <c r="H1382" s="14" t="s">
        <v>49</v>
      </c>
      <c r="I1382" s="14" t="s">
        <v>20</v>
      </c>
      <c r="J1382" s="14" t="s">
        <v>5177</v>
      </c>
    </row>
    <row r="1383" spans="4:10" ht="25" customHeight="1" x14ac:dyDescent="0.2">
      <c r="D1383" s="13" t="s">
        <v>95</v>
      </c>
      <c r="E1383" s="13" t="s">
        <v>2574</v>
      </c>
      <c r="F1383" s="13" t="s">
        <v>2573</v>
      </c>
      <c r="G1383" s="14" t="str">
        <f t="shared" si="21"/>
        <v>30344</v>
      </c>
      <c r="H1383" s="14" t="s">
        <v>49</v>
      </c>
      <c r="I1383" s="14" t="s">
        <v>20</v>
      </c>
      <c r="J1383" s="14" t="s">
        <v>5178</v>
      </c>
    </row>
    <row r="1384" spans="4:10" ht="25" customHeight="1" x14ac:dyDescent="0.2">
      <c r="D1384" s="13" t="s">
        <v>95</v>
      </c>
      <c r="E1384" s="13" t="s">
        <v>2576</v>
      </c>
      <c r="F1384" s="13" t="s">
        <v>2575</v>
      </c>
      <c r="G1384" s="14" t="str">
        <f t="shared" si="21"/>
        <v>30361</v>
      </c>
      <c r="H1384" s="14" t="s">
        <v>49</v>
      </c>
      <c r="I1384" s="14" t="s">
        <v>20</v>
      </c>
      <c r="J1384" s="14" t="s">
        <v>5179</v>
      </c>
    </row>
    <row r="1385" spans="4:10" ht="25" customHeight="1" x14ac:dyDescent="0.2">
      <c r="D1385" s="13" t="s">
        <v>95</v>
      </c>
      <c r="E1385" s="13" t="s">
        <v>2578</v>
      </c>
      <c r="F1385" s="13" t="s">
        <v>2577</v>
      </c>
      <c r="G1385" s="14" t="str">
        <f t="shared" si="21"/>
        <v>30362</v>
      </c>
      <c r="H1385" s="14" t="s">
        <v>49</v>
      </c>
      <c r="I1385" s="14" t="s">
        <v>20</v>
      </c>
      <c r="J1385" s="14" t="s">
        <v>5180</v>
      </c>
    </row>
    <row r="1386" spans="4:10" ht="25" customHeight="1" x14ac:dyDescent="0.2">
      <c r="D1386" s="13" t="s">
        <v>95</v>
      </c>
      <c r="E1386" s="13" t="s">
        <v>2580</v>
      </c>
      <c r="F1386" s="13" t="s">
        <v>2579</v>
      </c>
      <c r="G1386" s="14" t="str">
        <f t="shared" si="21"/>
        <v>30366</v>
      </c>
      <c r="H1386" s="14" t="s">
        <v>49</v>
      </c>
      <c r="I1386" s="14" t="s">
        <v>20</v>
      </c>
      <c r="J1386" s="14" t="s">
        <v>5181</v>
      </c>
    </row>
    <row r="1387" spans="4:10" ht="25" customHeight="1" x14ac:dyDescent="0.2">
      <c r="D1387" s="13" t="s">
        <v>95</v>
      </c>
      <c r="E1387" s="13" t="s">
        <v>1705</v>
      </c>
      <c r="F1387" s="13" t="s">
        <v>2581</v>
      </c>
      <c r="G1387" s="14" t="str">
        <f t="shared" si="21"/>
        <v>30381</v>
      </c>
      <c r="H1387" s="14" t="s">
        <v>49</v>
      </c>
      <c r="I1387" s="14" t="s">
        <v>20</v>
      </c>
      <c r="J1387" s="14" t="s">
        <v>4514</v>
      </c>
    </row>
    <row r="1388" spans="4:10" ht="25" customHeight="1" x14ac:dyDescent="0.2">
      <c r="D1388" s="13" t="s">
        <v>95</v>
      </c>
      <c r="E1388" s="13" t="s">
        <v>400</v>
      </c>
      <c r="F1388" s="13" t="s">
        <v>2582</v>
      </c>
      <c r="G1388" s="14" t="str">
        <f t="shared" si="21"/>
        <v>30382</v>
      </c>
      <c r="H1388" s="14" t="s">
        <v>49</v>
      </c>
      <c r="I1388" s="14" t="s">
        <v>20</v>
      </c>
      <c r="J1388" s="14" t="s">
        <v>4077</v>
      </c>
    </row>
    <row r="1389" spans="4:10" ht="25" customHeight="1" x14ac:dyDescent="0.2">
      <c r="D1389" s="13" t="s">
        <v>95</v>
      </c>
      <c r="E1389" s="13" t="s">
        <v>2584</v>
      </c>
      <c r="F1389" s="13" t="s">
        <v>2583</v>
      </c>
      <c r="G1389" s="14" t="str">
        <f t="shared" si="21"/>
        <v>30383</v>
      </c>
      <c r="H1389" s="14" t="s">
        <v>49</v>
      </c>
      <c r="I1389" s="14" t="s">
        <v>20</v>
      </c>
      <c r="J1389" s="14" t="s">
        <v>5182</v>
      </c>
    </row>
    <row r="1390" spans="4:10" ht="25" customHeight="1" x14ac:dyDescent="0.2">
      <c r="D1390" s="13" t="s">
        <v>95</v>
      </c>
      <c r="E1390" s="13" t="s">
        <v>2586</v>
      </c>
      <c r="F1390" s="13" t="s">
        <v>2585</v>
      </c>
      <c r="G1390" s="14" t="str">
        <f t="shared" si="21"/>
        <v>30390</v>
      </c>
      <c r="H1390" s="14" t="s">
        <v>49</v>
      </c>
      <c r="I1390" s="14" t="s">
        <v>20</v>
      </c>
      <c r="J1390" s="14" t="s">
        <v>5183</v>
      </c>
    </row>
    <row r="1391" spans="4:10" ht="25" customHeight="1" x14ac:dyDescent="0.2">
      <c r="D1391" s="13" t="s">
        <v>95</v>
      </c>
      <c r="E1391" s="13" t="s">
        <v>2588</v>
      </c>
      <c r="F1391" s="13" t="s">
        <v>2587</v>
      </c>
      <c r="G1391" s="14" t="str">
        <f t="shared" si="21"/>
        <v>30391</v>
      </c>
      <c r="H1391" s="14" t="s">
        <v>49</v>
      </c>
      <c r="I1391" s="14" t="s">
        <v>20</v>
      </c>
      <c r="J1391" s="14" t="s">
        <v>5184</v>
      </c>
    </row>
    <row r="1392" spans="4:10" ht="25" customHeight="1" x14ac:dyDescent="0.2">
      <c r="D1392" s="13" t="s">
        <v>95</v>
      </c>
      <c r="E1392" s="13" t="s">
        <v>2590</v>
      </c>
      <c r="F1392" s="13" t="s">
        <v>2589</v>
      </c>
      <c r="G1392" s="14" t="str">
        <f t="shared" si="21"/>
        <v>30392</v>
      </c>
      <c r="H1392" s="14" t="s">
        <v>49</v>
      </c>
      <c r="I1392" s="14" t="s">
        <v>20</v>
      </c>
      <c r="J1392" s="14" t="s">
        <v>5185</v>
      </c>
    </row>
    <row r="1393" spans="4:10" ht="25" customHeight="1" x14ac:dyDescent="0.2">
      <c r="D1393" s="13" t="s">
        <v>95</v>
      </c>
      <c r="E1393" s="13" t="s">
        <v>2592</v>
      </c>
      <c r="F1393" s="13" t="s">
        <v>2591</v>
      </c>
      <c r="G1393" s="14" t="str">
        <f t="shared" si="21"/>
        <v>30401</v>
      </c>
      <c r="H1393" s="14" t="s">
        <v>49</v>
      </c>
      <c r="I1393" s="14" t="s">
        <v>20</v>
      </c>
      <c r="J1393" s="14" t="s">
        <v>5186</v>
      </c>
    </row>
    <row r="1394" spans="4:10" ht="25" customHeight="1" x14ac:dyDescent="0.2">
      <c r="D1394" s="13" t="s">
        <v>95</v>
      </c>
      <c r="E1394" s="13" t="s">
        <v>2594</v>
      </c>
      <c r="F1394" s="13" t="s">
        <v>2593</v>
      </c>
      <c r="G1394" s="14" t="str">
        <f t="shared" si="21"/>
        <v>30404</v>
      </c>
      <c r="H1394" s="14" t="s">
        <v>49</v>
      </c>
      <c r="I1394" s="14" t="s">
        <v>20</v>
      </c>
      <c r="J1394" s="14" t="s">
        <v>5187</v>
      </c>
    </row>
    <row r="1395" spans="4:10" ht="25" customHeight="1" x14ac:dyDescent="0.2">
      <c r="D1395" s="13" t="s">
        <v>95</v>
      </c>
      <c r="E1395" s="13" t="s">
        <v>2596</v>
      </c>
      <c r="F1395" s="13" t="s">
        <v>2595</v>
      </c>
      <c r="G1395" s="14" t="str">
        <f t="shared" si="21"/>
        <v>30406</v>
      </c>
      <c r="H1395" s="14" t="s">
        <v>49</v>
      </c>
      <c r="I1395" s="14" t="s">
        <v>20</v>
      </c>
      <c r="J1395" s="14" t="s">
        <v>5188</v>
      </c>
    </row>
    <row r="1396" spans="4:10" ht="25" customHeight="1" x14ac:dyDescent="0.2">
      <c r="D1396" s="13" t="s">
        <v>95</v>
      </c>
      <c r="E1396" s="13" t="s">
        <v>2598</v>
      </c>
      <c r="F1396" s="13" t="s">
        <v>2597</v>
      </c>
      <c r="G1396" s="14" t="str">
        <f t="shared" si="21"/>
        <v>30421</v>
      </c>
      <c r="H1396" s="14" t="s">
        <v>49</v>
      </c>
      <c r="I1396" s="14" t="s">
        <v>20</v>
      </c>
      <c r="J1396" s="14" t="s">
        <v>5189</v>
      </c>
    </row>
    <row r="1397" spans="4:10" ht="25" customHeight="1" x14ac:dyDescent="0.2">
      <c r="D1397" s="13" t="s">
        <v>95</v>
      </c>
      <c r="E1397" s="13" t="s">
        <v>2600</v>
      </c>
      <c r="F1397" s="13" t="s">
        <v>2599</v>
      </c>
      <c r="G1397" s="14" t="str">
        <f t="shared" si="21"/>
        <v>30422</v>
      </c>
      <c r="H1397" s="14" t="s">
        <v>49</v>
      </c>
      <c r="I1397" s="14" t="s">
        <v>20</v>
      </c>
      <c r="J1397" s="14" t="s">
        <v>5190</v>
      </c>
    </row>
    <row r="1398" spans="4:10" ht="25" customHeight="1" x14ac:dyDescent="0.2">
      <c r="D1398" s="13" t="s">
        <v>95</v>
      </c>
      <c r="E1398" s="13" t="s">
        <v>2602</v>
      </c>
      <c r="F1398" s="13" t="s">
        <v>2601</v>
      </c>
      <c r="G1398" s="14" t="str">
        <f t="shared" si="21"/>
        <v>30424</v>
      </c>
      <c r="H1398" s="14" t="s">
        <v>49</v>
      </c>
      <c r="I1398" s="14" t="s">
        <v>20</v>
      </c>
      <c r="J1398" s="14" t="s">
        <v>5191</v>
      </c>
    </row>
    <row r="1399" spans="4:10" ht="25" customHeight="1" x14ac:dyDescent="0.2">
      <c r="D1399" s="13" t="s">
        <v>95</v>
      </c>
      <c r="E1399" s="13" t="s">
        <v>2604</v>
      </c>
      <c r="F1399" s="13" t="s">
        <v>2603</v>
      </c>
      <c r="G1399" s="14" t="str">
        <f t="shared" si="21"/>
        <v>30427</v>
      </c>
      <c r="H1399" s="14" t="s">
        <v>49</v>
      </c>
      <c r="I1399" s="14" t="s">
        <v>20</v>
      </c>
      <c r="J1399" s="14" t="s">
        <v>5192</v>
      </c>
    </row>
    <row r="1400" spans="4:10" ht="25" customHeight="1" x14ac:dyDescent="0.2">
      <c r="D1400" s="13" t="s">
        <v>95</v>
      </c>
      <c r="E1400" s="13" t="s">
        <v>2606</v>
      </c>
      <c r="F1400" s="13" t="s">
        <v>2605</v>
      </c>
      <c r="G1400" s="14" t="str">
        <f t="shared" si="21"/>
        <v>30428</v>
      </c>
      <c r="H1400" s="14" t="s">
        <v>49</v>
      </c>
      <c r="I1400" s="14" t="s">
        <v>20</v>
      </c>
      <c r="J1400" s="14" t="s">
        <v>5193</v>
      </c>
    </row>
    <row r="1401" spans="4:10" ht="25" customHeight="1" x14ac:dyDescent="0.2">
      <c r="D1401" s="13" t="s">
        <v>96</v>
      </c>
      <c r="E1401" s="13" t="s">
        <v>2608</v>
      </c>
      <c r="F1401" s="13" t="s">
        <v>2607</v>
      </c>
      <c r="G1401" s="14" t="str">
        <f t="shared" si="21"/>
        <v>31201</v>
      </c>
      <c r="H1401" s="14" t="s">
        <v>50</v>
      </c>
      <c r="I1401" s="14" t="s">
        <v>50</v>
      </c>
      <c r="J1401" s="14" t="s">
        <v>20</v>
      </c>
    </row>
    <row r="1402" spans="4:10" ht="25" customHeight="1" x14ac:dyDescent="0.2">
      <c r="D1402" s="13" t="s">
        <v>96</v>
      </c>
      <c r="E1402" s="13" t="s">
        <v>2610</v>
      </c>
      <c r="F1402" s="13" t="s">
        <v>2609</v>
      </c>
      <c r="G1402" s="14" t="str">
        <f t="shared" si="21"/>
        <v>31202</v>
      </c>
      <c r="H1402" s="14" t="s">
        <v>50</v>
      </c>
      <c r="I1402" s="14" t="s">
        <v>5194</v>
      </c>
      <c r="J1402" s="14" t="s">
        <v>20</v>
      </c>
    </row>
    <row r="1403" spans="4:10" ht="25" customHeight="1" x14ac:dyDescent="0.2">
      <c r="D1403" s="13" t="s">
        <v>96</v>
      </c>
      <c r="E1403" s="13" t="s">
        <v>2612</v>
      </c>
      <c r="F1403" s="13" t="s">
        <v>2611</v>
      </c>
      <c r="G1403" s="14" t="str">
        <f t="shared" si="21"/>
        <v>31203</v>
      </c>
      <c r="H1403" s="14" t="s">
        <v>50</v>
      </c>
      <c r="I1403" s="14" t="s">
        <v>5195</v>
      </c>
      <c r="J1403" s="14" t="s">
        <v>20</v>
      </c>
    </row>
    <row r="1404" spans="4:10" ht="25" customHeight="1" x14ac:dyDescent="0.2">
      <c r="D1404" s="13" t="s">
        <v>96</v>
      </c>
      <c r="E1404" s="13" t="s">
        <v>2614</v>
      </c>
      <c r="F1404" s="13" t="s">
        <v>2613</v>
      </c>
      <c r="G1404" s="14" t="str">
        <f t="shared" si="21"/>
        <v>31204</v>
      </c>
      <c r="H1404" s="14" t="s">
        <v>50</v>
      </c>
      <c r="I1404" s="14" t="s">
        <v>5196</v>
      </c>
      <c r="J1404" s="14" t="s">
        <v>20</v>
      </c>
    </row>
    <row r="1405" spans="4:10" ht="25" customHeight="1" x14ac:dyDescent="0.2">
      <c r="D1405" s="13" t="s">
        <v>96</v>
      </c>
      <c r="E1405" s="13" t="s">
        <v>2616</v>
      </c>
      <c r="F1405" s="13" t="s">
        <v>2615</v>
      </c>
      <c r="G1405" s="14" t="str">
        <f t="shared" si="21"/>
        <v>31302</v>
      </c>
      <c r="H1405" s="14" t="s">
        <v>50</v>
      </c>
      <c r="I1405" s="14" t="s">
        <v>20</v>
      </c>
      <c r="J1405" s="14" t="s">
        <v>5197</v>
      </c>
    </row>
    <row r="1406" spans="4:10" ht="25" customHeight="1" x14ac:dyDescent="0.2">
      <c r="D1406" s="13" t="s">
        <v>96</v>
      </c>
      <c r="E1406" s="13" t="s">
        <v>2618</v>
      </c>
      <c r="F1406" s="13" t="s">
        <v>2617</v>
      </c>
      <c r="G1406" s="14" t="str">
        <f t="shared" si="21"/>
        <v>31325</v>
      </c>
      <c r="H1406" s="14" t="s">
        <v>50</v>
      </c>
      <c r="I1406" s="14" t="s">
        <v>20</v>
      </c>
      <c r="J1406" s="14" t="s">
        <v>5198</v>
      </c>
    </row>
    <row r="1407" spans="4:10" ht="25" customHeight="1" x14ac:dyDescent="0.2">
      <c r="D1407" s="13" t="s">
        <v>96</v>
      </c>
      <c r="E1407" s="13" t="s">
        <v>2620</v>
      </c>
      <c r="F1407" s="13" t="s">
        <v>2619</v>
      </c>
      <c r="G1407" s="14" t="str">
        <f t="shared" si="21"/>
        <v>31328</v>
      </c>
      <c r="H1407" s="14" t="s">
        <v>50</v>
      </c>
      <c r="I1407" s="14" t="s">
        <v>20</v>
      </c>
      <c r="J1407" s="14" t="s">
        <v>5199</v>
      </c>
    </row>
    <row r="1408" spans="4:10" ht="25" customHeight="1" x14ac:dyDescent="0.2">
      <c r="D1408" s="13" t="s">
        <v>96</v>
      </c>
      <c r="E1408" s="13" t="s">
        <v>2622</v>
      </c>
      <c r="F1408" s="13" t="s">
        <v>2621</v>
      </c>
      <c r="G1408" s="14" t="str">
        <f t="shared" si="21"/>
        <v>31329</v>
      </c>
      <c r="H1408" s="14" t="s">
        <v>50</v>
      </c>
      <c r="I1408" s="14" t="s">
        <v>20</v>
      </c>
      <c r="J1408" s="14" t="s">
        <v>5200</v>
      </c>
    </row>
    <row r="1409" spans="4:10" ht="25" customHeight="1" x14ac:dyDescent="0.2">
      <c r="D1409" s="13" t="s">
        <v>96</v>
      </c>
      <c r="E1409" s="13" t="s">
        <v>2624</v>
      </c>
      <c r="F1409" s="13" t="s">
        <v>2623</v>
      </c>
      <c r="G1409" s="14" t="str">
        <f t="shared" si="21"/>
        <v>31364</v>
      </c>
      <c r="H1409" s="14" t="s">
        <v>50</v>
      </c>
      <c r="I1409" s="14" t="s">
        <v>20</v>
      </c>
      <c r="J1409" s="14" t="s">
        <v>5201</v>
      </c>
    </row>
    <row r="1410" spans="4:10" ht="25" customHeight="1" x14ac:dyDescent="0.2">
      <c r="D1410" s="13" t="s">
        <v>96</v>
      </c>
      <c r="E1410" s="13" t="s">
        <v>2626</v>
      </c>
      <c r="F1410" s="13" t="s">
        <v>2625</v>
      </c>
      <c r="G1410" s="14" t="str">
        <f t="shared" si="21"/>
        <v>31370</v>
      </c>
      <c r="H1410" s="14" t="s">
        <v>50</v>
      </c>
      <c r="I1410" s="14" t="s">
        <v>20</v>
      </c>
      <c r="J1410" s="14" t="s">
        <v>5202</v>
      </c>
    </row>
    <row r="1411" spans="4:10" ht="25" customHeight="1" x14ac:dyDescent="0.2">
      <c r="D1411" s="13" t="s">
        <v>96</v>
      </c>
      <c r="E1411" s="13" t="s">
        <v>2628</v>
      </c>
      <c r="F1411" s="13" t="s">
        <v>2627</v>
      </c>
      <c r="G1411" s="14" t="str">
        <f t="shared" si="21"/>
        <v>31371</v>
      </c>
      <c r="H1411" s="14" t="s">
        <v>50</v>
      </c>
      <c r="I1411" s="14" t="s">
        <v>20</v>
      </c>
      <c r="J1411" s="14" t="s">
        <v>5203</v>
      </c>
    </row>
    <row r="1412" spans="4:10" ht="25" customHeight="1" x14ac:dyDescent="0.2">
      <c r="D1412" s="13" t="s">
        <v>96</v>
      </c>
      <c r="E1412" s="13" t="s">
        <v>2630</v>
      </c>
      <c r="F1412" s="13" t="s">
        <v>2629</v>
      </c>
      <c r="G1412" s="14" t="str">
        <f t="shared" si="21"/>
        <v>31372</v>
      </c>
      <c r="H1412" s="14" t="s">
        <v>50</v>
      </c>
      <c r="I1412" s="14" t="s">
        <v>20</v>
      </c>
      <c r="J1412" s="14" t="s">
        <v>5204</v>
      </c>
    </row>
    <row r="1413" spans="4:10" ht="25" customHeight="1" x14ac:dyDescent="0.2">
      <c r="D1413" s="13" t="s">
        <v>96</v>
      </c>
      <c r="E1413" s="13" t="s">
        <v>2632</v>
      </c>
      <c r="F1413" s="13" t="s">
        <v>2631</v>
      </c>
      <c r="G1413" s="14" t="str">
        <f t="shared" ref="G1413:G1476" si="22">LEFT(F1413,5)</f>
        <v>31384</v>
      </c>
      <c r="H1413" s="14" t="s">
        <v>50</v>
      </c>
      <c r="I1413" s="14" t="s">
        <v>20</v>
      </c>
      <c r="J1413" s="14" t="s">
        <v>5205</v>
      </c>
    </row>
    <row r="1414" spans="4:10" ht="25" customHeight="1" x14ac:dyDescent="0.2">
      <c r="D1414" s="13" t="s">
        <v>96</v>
      </c>
      <c r="E1414" s="13" t="s">
        <v>2634</v>
      </c>
      <c r="F1414" s="13" t="s">
        <v>2633</v>
      </c>
      <c r="G1414" s="14" t="str">
        <f t="shared" si="22"/>
        <v>31386</v>
      </c>
      <c r="H1414" s="14" t="s">
        <v>50</v>
      </c>
      <c r="I1414" s="14" t="s">
        <v>20</v>
      </c>
      <c r="J1414" s="14" t="s">
        <v>5206</v>
      </c>
    </row>
    <row r="1415" spans="4:10" ht="25" customHeight="1" x14ac:dyDescent="0.2">
      <c r="D1415" s="13" t="s">
        <v>96</v>
      </c>
      <c r="E1415" s="13" t="s">
        <v>558</v>
      </c>
      <c r="F1415" s="13" t="s">
        <v>2635</v>
      </c>
      <c r="G1415" s="14" t="str">
        <f t="shared" si="22"/>
        <v>31389</v>
      </c>
      <c r="H1415" s="14" t="s">
        <v>50</v>
      </c>
      <c r="I1415" s="14" t="s">
        <v>20</v>
      </c>
      <c r="J1415" s="14" t="s">
        <v>4153</v>
      </c>
    </row>
    <row r="1416" spans="4:10" ht="25" customHeight="1" x14ac:dyDescent="0.2">
      <c r="D1416" s="13" t="s">
        <v>96</v>
      </c>
      <c r="E1416" s="13" t="s">
        <v>2637</v>
      </c>
      <c r="F1416" s="13" t="s">
        <v>2636</v>
      </c>
      <c r="G1416" s="14" t="str">
        <f t="shared" si="22"/>
        <v>31390</v>
      </c>
      <c r="H1416" s="14" t="s">
        <v>50</v>
      </c>
      <c r="I1416" s="14" t="s">
        <v>20</v>
      </c>
      <c r="J1416" s="14" t="s">
        <v>5207</v>
      </c>
    </row>
    <row r="1417" spans="4:10" ht="25" customHeight="1" x14ac:dyDescent="0.2">
      <c r="D1417" s="13" t="s">
        <v>96</v>
      </c>
      <c r="E1417" s="13" t="s">
        <v>2639</v>
      </c>
      <c r="F1417" s="13" t="s">
        <v>2638</v>
      </c>
      <c r="G1417" s="14" t="str">
        <f t="shared" si="22"/>
        <v>31401</v>
      </c>
      <c r="H1417" s="14" t="s">
        <v>50</v>
      </c>
      <c r="I1417" s="14" t="s">
        <v>20</v>
      </c>
      <c r="J1417" s="14" t="s">
        <v>5208</v>
      </c>
    </row>
    <row r="1418" spans="4:10" ht="25" customHeight="1" x14ac:dyDescent="0.2">
      <c r="D1418" s="13" t="s">
        <v>96</v>
      </c>
      <c r="E1418" s="13" t="s">
        <v>2251</v>
      </c>
      <c r="F1418" s="13" t="s">
        <v>2640</v>
      </c>
      <c r="G1418" s="14" t="str">
        <f t="shared" si="22"/>
        <v>31402</v>
      </c>
      <c r="H1418" s="14" t="s">
        <v>50</v>
      </c>
      <c r="I1418" s="14" t="s">
        <v>20</v>
      </c>
      <c r="J1418" s="14" t="s">
        <v>4596</v>
      </c>
    </row>
    <row r="1419" spans="4:10" ht="25" customHeight="1" x14ac:dyDescent="0.2">
      <c r="D1419" s="13" t="s">
        <v>96</v>
      </c>
      <c r="E1419" s="13" t="s">
        <v>2642</v>
      </c>
      <c r="F1419" s="13" t="s">
        <v>2641</v>
      </c>
      <c r="G1419" s="14" t="str">
        <f t="shared" si="22"/>
        <v>31403</v>
      </c>
      <c r="H1419" s="14" t="s">
        <v>50</v>
      </c>
      <c r="I1419" s="14" t="s">
        <v>20</v>
      </c>
      <c r="J1419" s="14" t="s">
        <v>5209</v>
      </c>
    </row>
    <row r="1420" spans="4:10" ht="25" customHeight="1" x14ac:dyDescent="0.2">
      <c r="D1420" s="13" t="s">
        <v>97</v>
      </c>
      <c r="E1420" s="13" t="s">
        <v>2644</v>
      </c>
      <c r="F1420" s="13" t="s">
        <v>2643</v>
      </c>
      <c r="G1420" s="14" t="str">
        <f t="shared" si="22"/>
        <v>32201</v>
      </c>
      <c r="H1420" s="14" t="s">
        <v>51</v>
      </c>
      <c r="I1420" s="14" t="s">
        <v>5210</v>
      </c>
      <c r="J1420" s="14" t="s">
        <v>20</v>
      </c>
    </row>
    <row r="1421" spans="4:10" ht="25" customHeight="1" x14ac:dyDescent="0.2">
      <c r="D1421" s="13" t="s">
        <v>97</v>
      </c>
      <c r="E1421" s="13" t="s">
        <v>2646</v>
      </c>
      <c r="F1421" s="13" t="s">
        <v>2645</v>
      </c>
      <c r="G1421" s="14" t="str">
        <f t="shared" si="22"/>
        <v>32202</v>
      </c>
      <c r="H1421" s="14" t="s">
        <v>51</v>
      </c>
      <c r="I1421" s="14" t="s">
        <v>5211</v>
      </c>
      <c r="J1421" s="14" t="s">
        <v>20</v>
      </c>
    </row>
    <row r="1422" spans="4:10" ht="25" customHeight="1" x14ac:dyDescent="0.2">
      <c r="D1422" s="13" t="s">
        <v>97</v>
      </c>
      <c r="E1422" s="13" t="s">
        <v>2648</v>
      </c>
      <c r="F1422" s="13" t="s">
        <v>2647</v>
      </c>
      <c r="G1422" s="14" t="str">
        <f t="shared" si="22"/>
        <v>32203</v>
      </c>
      <c r="H1422" s="14" t="s">
        <v>51</v>
      </c>
      <c r="I1422" s="14" t="s">
        <v>5212</v>
      </c>
      <c r="J1422" s="14" t="s">
        <v>20</v>
      </c>
    </row>
    <row r="1423" spans="4:10" ht="25" customHeight="1" x14ac:dyDescent="0.2">
      <c r="D1423" s="13" t="s">
        <v>97</v>
      </c>
      <c r="E1423" s="13" t="s">
        <v>2650</v>
      </c>
      <c r="F1423" s="13" t="s">
        <v>2649</v>
      </c>
      <c r="G1423" s="14" t="str">
        <f t="shared" si="22"/>
        <v>32204</v>
      </c>
      <c r="H1423" s="14" t="s">
        <v>51</v>
      </c>
      <c r="I1423" s="14" t="s">
        <v>5213</v>
      </c>
      <c r="J1423" s="14" t="s">
        <v>20</v>
      </c>
    </row>
    <row r="1424" spans="4:10" ht="25" customHeight="1" x14ac:dyDescent="0.2">
      <c r="D1424" s="13" t="s">
        <v>97</v>
      </c>
      <c r="E1424" s="13" t="s">
        <v>2652</v>
      </c>
      <c r="F1424" s="13" t="s">
        <v>2651</v>
      </c>
      <c r="G1424" s="14" t="str">
        <f t="shared" si="22"/>
        <v>32205</v>
      </c>
      <c r="H1424" s="14" t="s">
        <v>51</v>
      </c>
      <c r="I1424" s="14" t="s">
        <v>4574</v>
      </c>
      <c r="J1424" s="14" t="s">
        <v>20</v>
      </c>
    </row>
    <row r="1425" spans="4:10" ht="25" customHeight="1" x14ac:dyDescent="0.2">
      <c r="D1425" s="13" t="s">
        <v>97</v>
      </c>
      <c r="E1425" s="13" t="s">
        <v>2654</v>
      </c>
      <c r="F1425" s="13" t="s">
        <v>2653</v>
      </c>
      <c r="G1425" s="14" t="str">
        <f t="shared" si="22"/>
        <v>32206</v>
      </c>
      <c r="H1425" s="14" t="s">
        <v>51</v>
      </c>
      <c r="I1425" s="14" t="s">
        <v>5214</v>
      </c>
      <c r="J1425" s="14" t="s">
        <v>20</v>
      </c>
    </row>
    <row r="1426" spans="4:10" ht="25" customHeight="1" x14ac:dyDescent="0.2">
      <c r="D1426" s="13" t="s">
        <v>97</v>
      </c>
      <c r="E1426" s="13" t="s">
        <v>2656</v>
      </c>
      <c r="F1426" s="13" t="s">
        <v>2655</v>
      </c>
      <c r="G1426" s="14" t="str">
        <f t="shared" si="22"/>
        <v>32207</v>
      </c>
      <c r="H1426" s="14" t="s">
        <v>51</v>
      </c>
      <c r="I1426" s="14" t="s">
        <v>5215</v>
      </c>
      <c r="J1426" s="14" t="s">
        <v>20</v>
      </c>
    </row>
    <row r="1427" spans="4:10" ht="25" customHeight="1" x14ac:dyDescent="0.2">
      <c r="D1427" s="13" t="s">
        <v>97</v>
      </c>
      <c r="E1427" s="13" t="s">
        <v>2658</v>
      </c>
      <c r="F1427" s="13" t="s">
        <v>2657</v>
      </c>
      <c r="G1427" s="14" t="str">
        <f t="shared" si="22"/>
        <v>32209</v>
      </c>
      <c r="H1427" s="14" t="s">
        <v>51</v>
      </c>
      <c r="I1427" s="14" t="s">
        <v>5216</v>
      </c>
      <c r="J1427" s="14" t="s">
        <v>20</v>
      </c>
    </row>
    <row r="1428" spans="4:10" ht="25" customHeight="1" x14ac:dyDescent="0.2">
      <c r="D1428" s="13" t="s">
        <v>97</v>
      </c>
      <c r="E1428" s="13" t="s">
        <v>2660</v>
      </c>
      <c r="F1428" s="13" t="s">
        <v>2659</v>
      </c>
      <c r="G1428" s="14" t="str">
        <f t="shared" si="22"/>
        <v>32343</v>
      </c>
      <c r="H1428" s="14" t="s">
        <v>51</v>
      </c>
      <c r="I1428" s="14" t="s">
        <v>20</v>
      </c>
      <c r="J1428" s="14" t="s">
        <v>5217</v>
      </c>
    </row>
    <row r="1429" spans="4:10" ht="25" customHeight="1" x14ac:dyDescent="0.2">
      <c r="D1429" s="13" t="s">
        <v>97</v>
      </c>
      <c r="E1429" s="13" t="s">
        <v>2662</v>
      </c>
      <c r="F1429" s="13" t="s">
        <v>2661</v>
      </c>
      <c r="G1429" s="14" t="str">
        <f t="shared" si="22"/>
        <v>32386</v>
      </c>
      <c r="H1429" s="14" t="s">
        <v>51</v>
      </c>
      <c r="I1429" s="14" t="s">
        <v>20</v>
      </c>
      <c r="J1429" s="14" t="s">
        <v>5218</v>
      </c>
    </row>
    <row r="1430" spans="4:10" ht="25" customHeight="1" x14ac:dyDescent="0.2">
      <c r="D1430" s="13" t="s">
        <v>97</v>
      </c>
      <c r="E1430" s="13" t="s">
        <v>2664</v>
      </c>
      <c r="F1430" s="13" t="s">
        <v>2663</v>
      </c>
      <c r="G1430" s="14" t="str">
        <f t="shared" si="22"/>
        <v>32441</v>
      </c>
      <c r="H1430" s="14" t="s">
        <v>51</v>
      </c>
      <c r="I1430" s="14" t="s">
        <v>20</v>
      </c>
      <c r="J1430" s="14" t="s">
        <v>5219</v>
      </c>
    </row>
    <row r="1431" spans="4:10" ht="25" customHeight="1" x14ac:dyDescent="0.2">
      <c r="D1431" s="13" t="s">
        <v>97</v>
      </c>
      <c r="E1431" s="13" t="s">
        <v>742</v>
      </c>
      <c r="F1431" s="13" t="s">
        <v>2665</v>
      </c>
      <c r="G1431" s="14" t="str">
        <f t="shared" si="22"/>
        <v>32448</v>
      </c>
      <c r="H1431" s="14" t="s">
        <v>51</v>
      </c>
      <c r="I1431" s="14" t="s">
        <v>20</v>
      </c>
      <c r="J1431" s="14" t="s">
        <v>4249</v>
      </c>
    </row>
    <row r="1432" spans="4:10" ht="25" customHeight="1" x14ac:dyDescent="0.2">
      <c r="D1432" s="13" t="s">
        <v>97</v>
      </c>
      <c r="E1432" s="13" t="s">
        <v>2667</v>
      </c>
      <c r="F1432" s="13" t="s">
        <v>2666</v>
      </c>
      <c r="G1432" s="14" t="str">
        <f t="shared" si="22"/>
        <v>32449</v>
      </c>
      <c r="H1432" s="14" t="s">
        <v>51</v>
      </c>
      <c r="I1432" s="14" t="s">
        <v>20</v>
      </c>
      <c r="J1432" s="14" t="s">
        <v>5220</v>
      </c>
    </row>
    <row r="1433" spans="4:10" ht="25" customHeight="1" x14ac:dyDescent="0.2">
      <c r="D1433" s="13" t="s">
        <v>97</v>
      </c>
      <c r="E1433" s="13" t="s">
        <v>2669</v>
      </c>
      <c r="F1433" s="13" t="s">
        <v>2668</v>
      </c>
      <c r="G1433" s="14" t="str">
        <f t="shared" si="22"/>
        <v>32501</v>
      </c>
      <c r="H1433" s="14" t="s">
        <v>51</v>
      </c>
      <c r="I1433" s="14" t="s">
        <v>20</v>
      </c>
      <c r="J1433" s="14" t="s">
        <v>5221</v>
      </c>
    </row>
    <row r="1434" spans="4:10" ht="25" customHeight="1" x14ac:dyDescent="0.2">
      <c r="D1434" s="13" t="s">
        <v>97</v>
      </c>
      <c r="E1434" s="13" t="s">
        <v>2671</v>
      </c>
      <c r="F1434" s="13" t="s">
        <v>2670</v>
      </c>
      <c r="G1434" s="14" t="str">
        <f t="shared" si="22"/>
        <v>32505</v>
      </c>
      <c r="H1434" s="14" t="s">
        <v>51</v>
      </c>
      <c r="I1434" s="14" t="s">
        <v>20</v>
      </c>
      <c r="J1434" s="14" t="s">
        <v>5222</v>
      </c>
    </row>
    <row r="1435" spans="4:10" ht="25" customHeight="1" x14ac:dyDescent="0.2">
      <c r="D1435" s="13" t="s">
        <v>97</v>
      </c>
      <c r="E1435" s="13" t="s">
        <v>2673</v>
      </c>
      <c r="F1435" s="13" t="s">
        <v>2672</v>
      </c>
      <c r="G1435" s="14" t="str">
        <f t="shared" si="22"/>
        <v>32525</v>
      </c>
      <c r="H1435" s="14" t="s">
        <v>51</v>
      </c>
      <c r="I1435" s="14" t="s">
        <v>20</v>
      </c>
      <c r="J1435" s="14" t="s">
        <v>5223</v>
      </c>
    </row>
    <row r="1436" spans="4:10" ht="25" customHeight="1" x14ac:dyDescent="0.2">
      <c r="D1436" s="13" t="s">
        <v>97</v>
      </c>
      <c r="E1436" s="13" t="s">
        <v>2675</v>
      </c>
      <c r="F1436" s="13" t="s">
        <v>2674</v>
      </c>
      <c r="G1436" s="14" t="str">
        <f t="shared" si="22"/>
        <v>32526</v>
      </c>
      <c r="H1436" s="14" t="s">
        <v>51</v>
      </c>
      <c r="I1436" s="14" t="s">
        <v>20</v>
      </c>
      <c r="J1436" s="14" t="s">
        <v>5224</v>
      </c>
    </row>
    <row r="1437" spans="4:10" ht="25" customHeight="1" x14ac:dyDescent="0.2">
      <c r="D1437" s="13" t="s">
        <v>97</v>
      </c>
      <c r="E1437" s="13" t="s">
        <v>2677</v>
      </c>
      <c r="F1437" s="13" t="s">
        <v>2676</v>
      </c>
      <c r="G1437" s="14" t="str">
        <f t="shared" si="22"/>
        <v>32527</v>
      </c>
      <c r="H1437" s="14" t="s">
        <v>51</v>
      </c>
      <c r="I1437" s="14" t="s">
        <v>20</v>
      </c>
      <c r="J1437" s="14" t="s">
        <v>5225</v>
      </c>
    </row>
    <row r="1438" spans="4:10" ht="25" customHeight="1" x14ac:dyDescent="0.2">
      <c r="D1438" s="13" t="s">
        <v>97</v>
      </c>
      <c r="E1438" s="13" t="s">
        <v>2679</v>
      </c>
      <c r="F1438" s="13" t="s">
        <v>2678</v>
      </c>
      <c r="G1438" s="14" t="str">
        <f t="shared" si="22"/>
        <v>32528</v>
      </c>
      <c r="H1438" s="14" t="s">
        <v>51</v>
      </c>
      <c r="I1438" s="14" t="s">
        <v>20</v>
      </c>
      <c r="J1438" s="14" t="s">
        <v>5226</v>
      </c>
    </row>
    <row r="1439" spans="4:10" ht="25" customHeight="1" x14ac:dyDescent="0.2">
      <c r="D1439" s="14" t="s">
        <v>98</v>
      </c>
      <c r="E1439" s="14" t="s">
        <v>3904</v>
      </c>
      <c r="F1439" s="14" t="s">
        <v>3691</v>
      </c>
      <c r="G1439" s="14" t="str">
        <f t="shared" si="22"/>
        <v>33101</v>
      </c>
      <c r="H1439" s="14" t="s">
        <v>52</v>
      </c>
      <c r="I1439" s="14" t="s">
        <v>52</v>
      </c>
      <c r="J1439" s="14" t="s">
        <v>4442</v>
      </c>
    </row>
    <row r="1440" spans="4:10" ht="25" customHeight="1" x14ac:dyDescent="0.2">
      <c r="D1440" s="14" t="s">
        <v>98</v>
      </c>
      <c r="E1440" s="14" t="s">
        <v>3905</v>
      </c>
      <c r="F1440" s="14" t="s">
        <v>3692</v>
      </c>
      <c r="G1440" s="14" t="str">
        <f t="shared" si="22"/>
        <v>33102</v>
      </c>
      <c r="H1440" s="14" t="s">
        <v>52</v>
      </c>
      <c r="I1440" s="14" t="s">
        <v>52</v>
      </c>
      <c r="J1440" s="14" t="s">
        <v>4625</v>
      </c>
    </row>
    <row r="1441" spans="4:10" ht="25" customHeight="1" x14ac:dyDescent="0.2">
      <c r="D1441" s="14" t="s">
        <v>98</v>
      </c>
      <c r="E1441" s="14" t="s">
        <v>3906</v>
      </c>
      <c r="F1441" s="14" t="s">
        <v>3693</v>
      </c>
      <c r="G1441" s="14" t="str">
        <f t="shared" si="22"/>
        <v>33103</v>
      </c>
      <c r="H1441" s="14" t="s">
        <v>52</v>
      </c>
      <c r="I1441" s="14" t="s">
        <v>52</v>
      </c>
      <c r="J1441" s="14" t="s">
        <v>4669</v>
      </c>
    </row>
    <row r="1442" spans="4:10" ht="25" customHeight="1" x14ac:dyDescent="0.2">
      <c r="D1442" s="14" t="s">
        <v>98</v>
      </c>
      <c r="E1442" s="14" t="s">
        <v>3907</v>
      </c>
      <c r="F1442" s="14" t="s">
        <v>3694</v>
      </c>
      <c r="G1442" s="14" t="str">
        <f t="shared" si="22"/>
        <v>33104</v>
      </c>
      <c r="H1442" s="14" t="s">
        <v>52</v>
      </c>
      <c r="I1442" s="14" t="s">
        <v>52</v>
      </c>
      <c r="J1442" s="14" t="s">
        <v>4448</v>
      </c>
    </row>
    <row r="1443" spans="4:10" ht="25" customHeight="1" x14ac:dyDescent="0.2">
      <c r="D1443" s="13" t="s">
        <v>98</v>
      </c>
      <c r="E1443" s="13" t="s">
        <v>2681</v>
      </c>
      <c r="F1443" s="13" t="s">
        <v>2680</v>
      </c>
      <c r="G1443" s="14" t="str">
        <f t="shared" si="22"/>
        <v>33202</v>
      </c>
      <c r="H1443" s="14" t="s">
        <v>52</v>
      </c>
      <c r="I1443" s="14" t="s">
        <v>5227</v>
      </c>
      <c r="J1443" s="14" t="s">
        <v>20</v>
      </c>
    </row>
    <row r="1444" spans="4:10" ht="25" customHeight="1" x14ac:dyDescent="0.2">
      <c r="D1444" s="13" t="s">
        <v>98</v>
      </c>
      <c r="E1444" s="13" t="s">
        <v>2683</v>
      </c>
      <c r="F1444" s="13" t="s">
        <v>2682</v>
      </c>
      <c r="G1444" s="14" t="str">
        <f t="shared" si="22"/>
        <v>33203</v>
      </c>
      <c r="H1444" s="14" t="s">
        <v>52</v>
      </c>
      <c r="I1444" s="14" t="s">
        <v>5228</v>
      </c>
      <c r="J1444" s="14" t="s">
        <v>20</v>
      </c>
    </row>
    <row r="1445" spans="4:10" ht="25" customHeight="1" x14ac:dyDescent="0.2">
      <c r="D1445" s="13" t="s">
        <v>98</v>
      </c>
      <c r="E1445" s="13" t="s">
        <v>2685</v>
      </c>
      <c r="F1445" s="13" t="s">
        <v>2684</v>
      </c>
      <c r="G1445" s="14" t="str">
        <f t="shared" si="22"/>
        <v>33204</v>
      </c>
      <c r="H1445" s="14" t="s">
        <v>52</v>
      </c>
      <c r="I1445" s="14" t="s">
        <v>5229</v>
      </c>
      <c r="J1445" s="14" t="s">
        <v>20</v>
      </c>
    </row>
    <row r="1446" spans="4:10" ht="25" customHeight="1" x14ac:dyDescent="0.2">
      <c r="D1446" s="13" t="s">
        <v>98</v>
      </c>
      <c r="E1446" s="13" t="s">
        <v>2687</v>
      </c>
      <c r="F1446" s="13" t="s">
        <v>2686</v>
      </c>
      <c r="G1446" s="14" t="str">
        <f t="shared" si="22"/>
        <v>33205</v>
      </c>
      <c r="H1446" s="14" t="s">
        <v>52</v>
      </c>
      <c r="I1446" s="14" t="s">
        <v>5230</v>
      </c>
      <c r="J1446" s="14" t="s">
        <v>20</v>
      </c>
    </row>
    <row r="1447" spans="4:10" ht="25" customHeight="1" x14ac:dyDescent="0.2">
      <c r="D1447" s="13" t="s">
        <v>98</v>
      </c>
      <c r="E1447" s="13" t="s">
        <v>2689</v>
      </c>
      <c r="F1447" s="13" t="s">
        <v>2688</v>
      </c>
      <c r="G1447" s="14" t="str">
        <f t="shared" si="22"/>
        <v>33207</v>
      </c>
      <c r="H1447" s="14" t="s">
        <v>52</v>
      </c>
      <c r="I1447" s="14" t="s">
        <v>5231</v>
      </c>
      <c r="J1447" s="14" t="s">
        <v>20</v>
      </c>
    </row>
    <row r="1448" spans="4:10" ht="25" customHeight="1" x14ac:dyDescent="0.2">
      <c r="D1448" s="13" t="s">
        <v>98</v>
      </c>
      <c r="E1448" s="13" t="s">
        <v>2691</v>
      </c>
      <c r="F1448" s="13" t="s">
        <v>2690</v>
      </c>
      <c r="G1448" s="14" t="str">
        <f t="shared" si="22"/>
        <v>33208</v>
      </c>
      <c r="H1448" s="14" t="s">
        <v>52</v>
      </c>
      <c r="I1448" s="14" t="s">
        <v>5232</v>
      </c>
      <c r="J1448" s="14" t="s">
        <v>20</v>
      </c>
    </row>
    <row r="1449" spans="4:10" ht="25" customHeight="1" x14ac:dyDescent="0.2">
      <c r="D1449" s="13" t="s">
        <v>98</v>
      </c>
      <c r="E1449" s="13" t="s">
        <v>2693</v>
      </c>
      <c r="F1449" s="13" t="s">
        <v>2692</v>
      </c>
      <c r="G1449" s="14" t="str">
        <f t="shared" si="22"/>
        <v>33209</v>
      </c>
      <c r="H1449" s="14" t="s">
        <v>52</v>
      </c>
      <c r="I1449" s="14" t="s">
        <v>5233</v>
      </c>
      <c r="J1449" s="14" t="s">
        <v>20</v>
      </c>
    </row>
    <row r="1450" spans="4:10" ht="25" customHeight="1" x14ac:dyDescent="0.2">
      <c r="D1450" s="13" t="s">
        <v>98</v>
      </c>
      <c r="E1450" s="13" t="s">
        <v>2695</v>
      </c>
      <c r="F1450" s="13" t="s">
        <v>2694</v>
      </c>
      <c r="G1450" s="14" t="str">
        <f t="shared" si="22"/>
        <v>33210</v>
      </c>
      <c r="H1450" s="14" t="s">
        <v>52</v>
      </c>
      <c r="I1450" s="14" t="s">
        <v>5234</v>
      </c>
      <c r="J1450" s="14" t="s">
        <v>20</v>
      </c>
    </row>
    <row r="1451" spans="4:10" ht="25" customHeight="1" x14ac:dyDescent="0.2">
      <c r="D1451" s="13" t="s">
        <v>98</v>
      </c>
      <c r="E1451" s="13" t="s">
        <v>2697</v>
      </c>
      <c r="F1451" s="13" t="s">
        <v>2696</v>
      </c>
      <c r="G1451" s="14" t="str">
        <f t="shared" si="22"/>
        <v>33211</v>
      </c>
      <c r="H1451" s="14" t="s">
        <v>52</v>
      </c>
      <c r="I1451" s="14" t="s">
        <v>5235</v>
      </c>
      <c r="J1451" s="14" t="s">
        <v>20</v>
      </c>
    </row>
    <row r="1452" spans="4:10" ht="25" customHeight="1" x14ac:dyDescent="0.2">
      <c r="D1452" s="13" t="s">
        <v>98</v>
      </c>
      <c r="E1452" s="13" t="s">
        <v>2699</v>
      </c>
      <c r="F1452" s="13" t="s">
        <v>2698</v>
      </c>
      <c r="G1452" s="14" t="str">
        <f t="shared" si="22"/>
        <v>33212</v>
      </c>
      <c r="H1452" s="14" t="s">
        <v>52</v>
      </c>
      <c r="I1452" s="14" t="s">
        <v>5236</v>
      </c>
      <c r="J1452" s="14" t="s">
        <v>20</v>
      </c>
    </row>
    <row r="1453" spans="4:10" ht="25" customHeight="1" x14ac:dyDescent="0.2">
      <c r="D1453" s="13" t="s">
        <v>98</v>
      </c>
      <c r="E1453" s="13" t="s">
        <v>2701</v>
      </c>
      <c r="F1453" s="13" t="s">
        <v>2700</v>
      </c>
      <c r="G1453" s="14" t="str">
        <f t="shared" si="22"/>
        <v>33213</v>
      </c>
      <c r="H1453" s="14" t="s">
        <v>52</v>
      </c>
      <c r="I1453" s="14" t="s">
        <v>5237</v>
      </c>
      <c r="J1453" s="14" t="s">
        <v>20</v>
      </c>
    </row>
    <row r="1454" spans="4:10" ht="25" customHeight="1" x14ac:dyDescent="0.2">
      <c r="D1454" s="13" t="s">
        <v>98</v>
      </c>
      <c r="E1454" s="13" t="s">
        <v>2703</v>
      </c>
      <c r="F1454" s="13" t="s">
        <v>2702</v>
      </c>
      <c r="G1454" s="14" t="str">
        <f t="shared" si="22"/>
        <v>33214</v>
      </c>
      <c r="H1454" s="14" t="s">
        <v>52</v>
      </c>
      <c r="I1454" s="14" t="s">
        <v>5238</v>
      </c>
      <c r="J1454" s="14" t="s">
        <v>20</v>
      </c>
    </row>
    <row r="1455" spans="4:10" ht="25" customHeight="1" x14ac:dyDescent="0.2">
      <c r="D1455" s="13" t="s">
        <v>98</v>
      </c>
      <c r="E1455" s="13" t="s">
        <v>2705</v>
      </c>
      <c r="F1455" s="13" t="s">
        <v>2704</v>
      </c>
      <c r="G1455" s="14" t="str">
        <f t="shared" si="22"/>
        <v>33215</v>
      </c>
      <c r="H1455" s="14" t="s">
        <v>52</v>
      </c>
      <c r="I1455" s="14" t="s">
        <v>5239</v>
      </c>
      <c r="J1455" s="14" t="s">
        <v>20</v>
      </c>
    </row>
    <row r="1456" spans="4:10" ht="25" customHeight="1" x14ac:dyDescent="0.2">
      <c r="D1456" s="13" t="s">
        <v>98</v>
      </c>
      <c r="E1456" s="13" t="s">
        <v>2707</v>
      </c>
      <c r="F1456" s="13" t="s">
        <v>2706</v>
      </c>
      <c r="G1456" s="14" t="str">
        <f t="shared" si="22"/>
        <v>33216</v>
      </c>
      <c r="H1456" s="14" t="s">
        <v>52</v>
      </c>
      <c r="I1456" s="14" t="s">
        <v>5240</v>
      </c>
      <c r="J1456" s="14" t="s">
        <v>20</v>
      </c>
    </row>
    <row r="1457" spans="4:10" ht="25" customHeight="1" x14ac:dyDescent="0.2">
      <c r="D1457" s="13" t="s">
        <v>98</v>
      </c>
      <c r="E1457" s="13" t="s">
        <v>2709</v>
      </c>
      <c r="F1457" s="13" t="s">
        <v>2708</v>
      </c>
      <c r="G1457" s="14" t="str">
        <f t="shared" si="22"/>
        <v>33346</v>
      </c>
      <c r="H1457" s="14" t="s">
        <v>52</v>
      </c>
      <c r="I1457" s="14" t="s">
        <v>20</v>
      </c>
      <c r="J1457" s="14" t="s">
        <v>5241</v>
      </c>
    </row>
    <row r="1458" spans="4:10" ht="25" customHeight="1" x14ac:dyDescent="0.2">
      <c r="D1458" s="13" t="s">
        <v>98</v>
      </c>
      <c r="E1458" s="13" t="s">
        <v>2711</v>
      </c>
      <c r="F1458" s="13" t="s">
        <v>2710</v>
      </c>
      <c r="G1458" s="14" t="str">
        <f t="shared" si="22"/>
        <v>33423</v>
      </c>
      <c r="H1458" s="14" t="s">
        <v>52</v>
      </c>
      <c r="I1458" s="14" t="s">
        <v>20</v>
      </c>
      <c r="J1458" s="14" t="s">
        <v>5242</v>
      </c>
    </row>
    <row r="1459" spans="4:10" ht="25" customHeight="1" x14ac:dyDescent="0.2">
      <c r="D1459" s="13" t="s">
        <v>98</v>
      </c>
      <c r="E1459" s="13" t="s">
        <v>2713</v>
      </c>
      <c r="F1459" s="13" t="s">
        <v>2712</v>
      </c>
      <c r="G1459" s="14" t="str">
        <f t="shared" si="22"/>
        <v>33445</v>
      </c>
      <c r="H1459" s="14" t="s">
        <v>52</v>
      </c>
      <c r="I1459" s="14" t="s">
        <v>20</v>
      </c>
      <c r="J1459" s="14" t="s">
        <v>5243</v>
      </c>
    </row>
    <row r="1460" spans="4:10" ht="25" customHeight="1" x14ac:dyDescent="0.2">
      <c r="D1460" s="13" t="s">
        <v>98</v>
      </c>
      <c r="E1460" s="13" t="s">
        <v>2715</v>
      </c>
      <c r="F1460" s="13" t="s">
        <v>2714</v>
      </c>
      <c r="G1460" s="14" t="str">
        <f t="shared" si="22"/>
        <v>33461</v>
      </c>
      <c r="H1460" s="14" t="s">
        <v>52</v>
      </c>
      <c r="I1460" s="14" t="s">
        <v>20</v>
      </c>
      <c r="J1460" s="14" t="s">
        <v>5244</v>
      </c>
    </row>
    <row r="1461" spans="4:10" ht="25" customHeight="1" x14ac:dyDescent="0.2">
      <c r="D1461" s="13" t="s">
        <v>98</v>
      </c>
      <c r="E1461" s="13" t="s">
        <v>2717</v>
      </c>
      <c r="F1461" s="13" t="s">
        <v>2716</v>
      </c>
      <c r="G1461" s="14" t="str">
        <f t="shared" si="22"/>
        <v>33586</v>
      </c>
      <c r="H1461" s="14" t="s">
        <v>52</v>
      </c>
      <c r="I1461" s="14" t="s">
        <v>20</v>
      </c>
      <c r="J1461" s="14" t="s">
        <v>4255</v>
      </c>
    </row>
    <row r="1462" spans="4:10" ht="25" customHeight="1" x14ac:dyDescent="0.2">
      <c r="D1462" s="13" t="s">
        <v>98</v>
      </c>
      <c r="E1462" s="13" t="s">
        <v>2719</v>
      </c>
      <c r="F1462" s="13" t="s">
        <v>2718</v>
      </c>
      <c r="G1462" s="14" t="str">
        <f t="shared" si="22"/>
        <v>33606</v>
      </c>
      <c r="H1462" s="14" t="s">
        <v>52</v>
      </c>
      <c r="I1462" s="14" t="s">
        <v>20</v>
      </c>
      <c r="J1462" s="14" t="s">
        <v>5245</v>
      </c>
    </row>
    <row r="1463" spans="4:10" ht="25" customHeight="1" x14ac:dyDescent="0.2">
      <c r="D1463" s="13" t="s">
        <v>98</v>
      </c>
      <c r="E1463" s="13" t="s">
        <v>2721</v>
      </c>
      <c r="F1463" s="13" t="s">
        <v>2720</v>
      </c>
      <c r="G1463" s="14" t="str">
        <f t="shared" si="22"/>
        <v>33622</v>
      </c>
      <c r="H1463" s="14" t="s">
        <v>52</v>
      </c>
      <c r="I1463" s="14" t="s">
        <v>20</v>
      </c>
      <c r="J1463" s="14" t="s">
        <v>5246</v>
      </c>
    </row>
    <row r="1464" spans="4:10" ht="25" customHeight="1" x14ac:dyDescent="0.2">
      <c r="D1464" s="13" t="s">
        <v>98</v>
      </c>
      <c r="E1464" s="13" t="s">
        <v>2723</v>
      </c>
      <c r="F1464" s="13" t="s">
        <v>2722</v>
      </c>
      <c r="G1464" s="14" t="str">
        <f t="shared" si="22"/>
        <v>33623</v>
      </c>
      <c r="H1464" s="14" t="s">
        <v>52</v>
      </c>
      <c r="I1464" s="14" t="s">
        <v>20</v>
      </c>
      <c r="J1464" s="14" t="s">
        <v>5247</v>
      </c>
    </row>
    <row r="1465" spans="4:10" ht="25" customHeight="1" x14ac:dyDescent="0.2">
      <c r="D1465" s="13" t="s">
        <v>98</v>
      </c>
      <c r="E1465" s="13" t="s">
        <v>2725</v>
      </c>
      <c r="F1465" s="13" t="s">
        <v>2724</v>
      </c>
      <c r="G1465" s="14" t="str">
        <f t="shared" si="22"/>
        <v>33643</v>
      </c>
      <c r="H1465" s="14" t="s">
        <v>52</v>
      </c>
      <c r="I1465" s="14" t="s">
        <v>20</v>
      </c>
      <c r="J1465" s="14" t="s">
        <v>5248</v>
      </c>
    </row>
    <row r="1466" spans="4:10" ht="25" customHeight="1" x14ac:dyDescent="0.2">
      <c r="D1466" s="13" t="s">
        <v>98</v>
      </c>
      <c r="E1466" s="13" t="s">
        <v>2727</v>
      </c>
      <c r="F1466" s="13" t="s">
        <v>2726</v>
      </c>
      <c r="G1466" s="14" t="str">
        <f t="shared" si="22"/>
        <v>33663</v>
      </c>
      <c r="H1466" s="14" t="s">
        <v>52</v>
      </c>
      <c r="I1466" s="14" t="s">
        <v>20</v>
      </c>
      <c r="J1466" s="14" t="s">
        <v>5249</v>
      </c>
    </row>
    <row r="1467" spans="4:10" ht="25" customHeight="1" x14ac:dyDescent="0.2">
      <c r="D1467" s="13" t="s">
        <v>98</v>
      </c>
      <c r="E1467" s="13" t="s">
        <v>2729</v>
      </c>
      <c r="F1467" s="13" t="s">
        <v>2728</v>
      </c>
      <c r="G1467" s="14" t="str">
        <f t="shared" si="22"/>
        <v>33666</v>
      </c>
      <c r="H1467" s="14" t="s">
        <v>52</v>
      </c>
      <c r="I1467" s="14" t="s">
        <v>20</v>
      </c>
      <c r="J1467" s="14" t="s">
        <v>5250</v>
      </c>
    </row>
    <row r="1468" spans="4:10" ht="25" customHeight="1" x14ac:dyDescent="0.2">
      <c r="D1468" s="13" t="s">
        <v>98</v>
      </c>
      <c r="E1468" s="13" t="s">
        <v>2731</v>
      </c>
      <c r="F1468" s="13" t="s">
        <v>2730</v>
      </c>
      <c r="G1468" s="14" t="str">
        <f t="shared" si="22"/>
        <v>33681</v>
      </c>
      <c r="H1468" s="14" t="s">
        <v>52</v>
      </c>
      <c r="I1468" s="14" t="s">
        <v>20</v>
      </c>
      <c r="J1468" s="14" t="s">
        <v>5251</v>
      </c>
    </row>
    <row r="1469" spans="4:10" ht="25" customHeight="1" x14ac:dyDescent="0.2">
      <c r="D1469" s="14" t="s">
        <v>99</v>
      </c>
      <c r="E1469" s="14" t="s">
        <v>3908</v>
      </c>
      <c r="F1469" s="14" t="s">
        <v>3695</v>
      </c>
      <c r="G1469" s="14" t="str">
        <f t="shared" si="22"/>
        <v>34101</v>
      </c>
      <c r="H1469" s="14" t="s">
        <v>53</v>
      </c>
      <c r="I1469" s="14" t="s">
        <v>53</v>
      </c>
      <c r="J1469" s="14" t="s">
        <v>4625</v>
      </c>
    </row>
    <row r="1470" spans="4:10" ht="25" customHeight="1" x14ac:dyDescent="0.2">
      <c r="D1470" s="14" t="s">
        <v>99</v>
      </c>
      <c r="E1470" s="14" t="s">
        <v>3909</v>
      </c>
      <c r="F1470" s="14" t="s">
        <v>3696</v>
      </c>
      <c r="G1470" s="14" t="str">
        <f t="shared" si="22"/>
        <v>34102</v>
      </c>
      <c r="H1470" s="14" t="s">
        <v>53</v>
      </c>
      <c r="I1470" s="14" t="s">
        <v>53</v>
      </c>
      <c r="J1470" s="14" t="s">
        <v>4669</v>
      </c>
    </row>
    <row r="1471" spans="4:10" ht="25" customHeight="1" x14ac:dyDescent="0.2">
      <c r="D1471" s="14" t="s">
        <v>99</v>
      </c>
      <c r="E1471" s="14" t="s">
        <v>3910</v>
      </c>
      <c r="F1471" s="14" t="s">
        <v>3697</v>
      </c>
      <c r="G1471" s="14" t="str">
        <f t="shared" si="22"/>
        <v>34103</v>
      </c>
      <c r="H1471" s="14" t="s">
        <v>53</v>
      </c>
      <c r="I1471" s="14" t="s">
        <v>53</v>
      </c>
      <c r="J1471" s="14" t="s">
        <v>4448</v>
      </c>
    </row>
    <row r="1472" spans="4:10" ht="25" customHeight="1" x14ac:dyDescent="0.2">
      <c r="D1472" s="14" t="s">
        <v>99</v>
      </c>
      <c r="E1472" s="14" t="s">
        <v>3911</v>
      </c>
      <c r="F1472" s="14" t="s">
        <v>3698</v>
      </c>
      <c r="G1472" s="14" t="str">
        <f t="shared" si="22"/>
        <v>34104</v>
      </c>
      <c r="H1472" s="14" t="s">
        <v>53</v>
      </c>
      <c r="I1472" s="14" t="s">
        <v>53</v>
      </c>
      <c r="J1472" s="14" t="s">
        <v>4441</v>
      </c>
    </row>
    <row r="1473" spans="4:10" ht="25" customHeight="1" x14ac:dyDescent="0.2">
      <c r="D1473" s="14" t="s">
        <v>99</v>
      </c>
      <c r="E1473" s="14" t="s">
        <v>3912</v>
      </c>
      <c r="F1473" s="14" t="s">
        <v>3699</v>
      </c>
      <c r="G1473" s="14" t="str">
        <f t="shared" si="22"/>
        <v>34105</v>
      </c>
      <c r="H1473" s="14" t="s">
        <v>53</v>
      </c>
      <c r="I1473" s="14" t="s">
        <v>53</v>
      </c>
      <c r="J1473" s="14" t="s">
        <v>5252</v>
      </c>
    </row>
    <row r="1474" spans="4:10" ht="25" customHeight="1" x14ac:dyDescent="0.2">
      <c r="D1474" s="14" t="s">
        <v>99</v>
      </c>
      <c r="E1474" s="14" t="s">
        <v>3913</v>
      </c>
      <c r="F1474" s="14" t="s">
        <v>3700</v>
      </c>
      <c r="G1474" s="14" t="str">
        <f t="shared" si="22"/>
        <v>34106</v>
      </c>
      <c r="H1474" s="14" t="s">
        <v>53</v>
      </c>
      <c r="I1474" s="14" t="s">
        <v>53</v>
      </c>
      <c r="J1474" s="14" t="s">
        <v>5253</v>
      </c>
    </row>
    <row r="1475" spans="4:10" ht="25" customHeight="1" x14ac:dyDescent="0.2">
      <c r="D1475" s="14" t="s">
        <v>99</v>
      </c>
      <c r="E1475" s="14" t="s">
        <v>3914</v>
      </c>
      <c r="F1475" s="14" t="s">
        <v>3701</v>
      </c>
      <c r="G1475" s="14" t="str">
        <f t="shared" si="22"/>
        <v>34107</v>
      </c>
      <c r="H1475" s="14" t="s">
        <v>53</v>
      </c>
      <c r="I1475" s="14" t="s">
        <v>53</v>
      </c>
      <c r="J1475" s="14" t="s">
        <v>5254</v>
      </c>
    </row>
    <row r="1476" spans="4:10" ht="25" customHeight="1" x14ac:dyDescent="0.2">
      <c r="D1476" s="14" t="s">
        <v>99</v>
      </c>
      <c r="E1476" s="14" t="s">
        <v>3915</v>
      </c>
      <c r="F1476" s="14" t="s">
        <v>3702</v>
      </c>
      <c r="G1476" s="14" t="str">
        <f t="shared" si="22"/>
        <v>34108</v>
      </c>
      <c r="H1476" s="14" t="s">
        <v>53</v>
      </c>
      <c r="I1476" s="14" t="s">
        <v>53</v>
      </c>
      <c r="J1476" s="14" t="s">
        <v>5255</v>
      </c>
    </row>
    <row r="1477" spans="4:10" ht="25" customHeight="1" x14ac:dyDescent="0.2">
      <c r="D1477" s="13" t="s">
        <v>99</v>
      </c>
      <c r="E1477" s="13" t="s">
        <v>2733</v>
      </c>
      <c r="F1477" s="13" t="s">
        <v>2732</v>
      </c>
      <c r="G1477" s="14" t="str">
        <f t="shared" ref="G1477:G1540" si="23">LEFT(F1477,5)</f>
        <v>34202</v>
      </c>
      <c r="H1477" s="14" t="s">
        <v>53</v>
      </c>
      <c r="I1477" s="14" t="s">
        <v>5256</v>
      </c>
      <c r="J1477" s="14" t="s">
        <v>20</v>
      </c>
    </row>
    <row r="1478" spans="4:10" ht="25" customHeight="1" x14ac:dyDescent="0.2">
      <c r="D1478" s="13" t="s">
        <v>99</v>
      </c>
      <c r="E1478" s="13" t="s">
        <v>2735</v>
      </c>
      <c r="F1478" s="13" t="s">
        <v>2734</v>
      </c>
      <c r="G1478" s="14" t="str">
        <f t="shared" si="23"/>
        <v>34203</v>
      </c>
      <c r="H1478" s="14" t="s">
        <v>53</v>
      </c>
      <c r="I1478" s="14" t="s">
        <v>5257</v>
      </c>
      <c r="J1478" s="14" t="s">
        <v>20</v>
      </c>
    </row>
    <row r="1479" spans="4:10" ht="25" customHeight="1" x14ac:dyDescent="0.2">
      <c r="D1479" s="13" t="s">
        <v>99</v>
      </c>
      <c r="E1479" s="13" t="s">
        <v>2737</v>
      </c>
      <c r="F1479" s="13" t="s">
        <v>2736</v>
      </c>
      <c r="G1479" s="14" t="str">
        <f t="shared" si="23"/>
        <v>34204</v>
      </c>
      <c r="H1479" s="14" t="s">
        <v>53</v>
      </c>
      <c r="I1479" s="14" t="s">
        <v>5258</v>
      </c>
      <c r="J1479" s="14" t="s">
        <v>20</v>
      </c>
    </row>
    <row r="1480" spans="4:10" ht="25" customHeight="1" x14ac:dyDescent="0.2">
      <c r="D1480" s="13" t="s">
        <v>99</v>
      </c>
      <c r="E1480" s="13" t="s">
        <v>2739</v>
      </c>
      <c r="F1480" s="13" t="s">
        <v>2738</v>
      </c>
      <c r="G1480" s="14" t="str">
        <f t="shared" si="23"/>
        <v>34205</v>
      </c>
      <c r="H1480" s="14" t="s">
        <v>53</v>
      </c>
      <c r="I1480" s="14" t="s">
        <v>5259</v>
      </c>
      <c r="J1480" s="14" t="s">
        <v>20</v>
      </c>
    </row>
    <row r="1481" spans="4:10" ht="25" customHeight="1" x14ac:dyDescent="0.2">
      <c r="D1481" s="13" t="s">
        <v>99</v>
      </c>
      <c r="E1481" s="13" t="s">
        <v>2741</v>
      </c>
      <c r="F1481" s="13" t="s">
        <v>2740</v>
      </c>
      <c r="G1481" s="14" t="str">
        <f t="shared" si="23"/>
        <v>34207</v>
      </c>
      <c r="H1481" s="14" t="s">
        <v>53</v>
      </c>
      <c r="I1481" s="14" t="s">
        <v>5260</v>
      </c>
      <c r="J1481" s="14" t="s">
        <v>20</v>
      </c>
    </row>
    <row r="1482" spans="4:10" ht="25" customHeight="1" x14ac:dyDescent="0.2">
      <c r="D1482" s="13" t="s">
        <v>99</v>
      </c>
      <c r="E1482" s="13" t="s">
        <v>1427</v>
      </c>
      <c r="F1482" s="13" t="s">
        <v>2742</v>
      </c>
      <c r="G1482" s="14" t="str">
        <f t="shared" si="23"/>
        <v>34208</v>
      </c>
      <c r="H1482" s="14" t="s">
        <v>53</v>
      </c>
      <c r="I1482" s="14" t="s">
        <v>4591</v>
      </c>
      <c r="J1482" s="14" t="s">
        <v>20</v>
      </c>
    </row>
    <row r="1483" spans="4:10" ht="25" customHeight="1" x14ac:dyDescent="0.2">
      <c r="D1483" s="13" t="s">
        <v>99</v>
      </c>
      <c r="E1483" s="13" t="s">
        <v>2744</v>
      </c>
      <c r="F1483" s="13" t="s">
        <v>2743</v>
      </c>
      <c r="G1483" s="14" t="str">
        <f t="shared" si="23"/>
        <v>34209</v>
      </c>
      <c r="H1483" s="14" t="s">
        <v>53</v>
      </c>
      <c r="I1483" s="14" t="s">
        <v>5261</v>
      </c>
      <c r="J1483" s="14" t="s">
        <v>20</v>
      </c>
    </row>
    <row r="1484" spans="4:10" ht="25" customHeight="1" x14ac:dyDescent="0.2">
      <c r="D1484" s="13" t="s">
        <v>99</v>
      </c>
      <c r="E1484" s="13" t="s">
        <v>2746</v>
      </c>
      <c r="F1484" s="13" t="s">
        <v>2745</v>
      </c>
      <c r="G1484" s="14" t="str">
        <f t="shared" si="23"/>
        <v>34210</v>
      </c>
      <c r="H1484" s="14" t="s">
        <v>53</v>
      </c>
      <c r="I1484" s="14" t="s">
        <v>5262</v>
      </c>
      <c r="J1484" s="14" t="s">
        <v>20</v>
      </c>
    </row>
    <row r="1485" spans="4:10" ht="25" customHeight="1" x14ac:dyDescent="0.2">
      <c r="D1485" s="13" t="s">
        <v>99</v>
      </c>
      <c r="E1485" s="13" t="s">
        <v>2748</v>
      </c>
      <c r="F1485" s="13" t="s">
        <v>2747</v>
      </c>
      <c r="G1485" s="14" t="str">
        <f t="shared" si="23"/>
        <v>34211</v>
      </c>
      <c r="H1485" s="14" t="s">
        <v>53</v>
      </c>
      <c r="I1485" s="14" t="s">
        <v>5263</v>
      </c>
      <c r="J1485" s="14" t="s">
        <v>20</v>
      </c>
    </row>
    <row r="1486" spans="4:10" ht="25" customHeight="1" x14ac:dyDescent="0.2">
      <c r="D1486" s="13" t="s">
        <v>99</v>
      </c>
      <c r="E1486" s="13" t="s">
        <v>2750</v>
      </c>
      <c r="F1486" s="13" t="s">
        <v>2749</v>
      </c>
      <c r="G1486" s="14" t="str">
        <f t="shared" si="23"/>
        <v>34212</v>
      </c>
      <c r="H1486" s="14" t="s">
        <v>53</v>
      </c>
      <c r="I1486" s="14" t="s">
        <v>5264</v>
      </c>
      <c r="J1486" s="14" t="s">
        <v>20</v>
      </c>
    </row>
    <row r="1487" spans="4:10" ht="25" customHeight="1" x14ac:dyDescent="0.2">
      <c r="D1487" s="13" t="s">
        <v>99</v>
      </c>
      <c r="E1487" s="13" t="s">
        <v>2752</v>
      </c>
      <c r="F1487" s="13" t="s">
        <v>2751</v>
      </c>
      <c r="G1487" s="14" t="str">
        <f t="shared" si="23"/>
        <v>34213</v>
      </c>
      <c r="H1487" s="14" t="s">
        <v>53</v>
      </c>
      <c r="I1487" s="14" t="s">
        <v>5265</v>
      </c>
      <c r="J1487" s="14" t="s">
        <v>20</v>
      </c>
    </row>
    <row r="1488" spans="4:10" ht="25" customHeight="1" x14ac:dyDescent="0.2">
      <c r="D1488" s="13" t="s">
        <v>99</v>
      </c>
      <c r="E1488" s="13" t="s">
        <v>2754</v>
      </c>
      <c r="F1488" s="13" t="s">
        <v>2753</v>
      </c>
      <c r="G1488" s="14" t="str">
        <f t="shared" si="23"/>
        <v>34214</v>
      </c>
      <c r="H1488" s="14" t="s">
        <v>53</v>
      </c>
      <c r="I1488" s="14" t="s">
        <v>5266</v>
      </c>
      <c r="J1488" s="14" t="s">
        <v>20</v>
      </c>
    </row>
    <row r="1489" spans="4:10" ht="25" customHeight="1" x14ac:dyDescent="0.2">
      <c r="D1489" s="13" t="s">
        <v>99</v>
      </c>
      <c r="E1489" s="13" t="s">
        <v>2756</v>
      </c>
      <c r="F1489" s="13" t="s">
        <v>2755</v>
      </c>
      <c r="G1489" s="14" t="str">
        <f t="shared" si="23"/>
        <v>34215</v>
      </c>
      <c r="H1489" s="14" t="s">
        <v>53</v>
      </c>
      <c r="I1489" s="14" t="s">
        <v>5267</v>
      </c>
      <c r="J1489" s="14" t="s">
        <v>20</v>
      </c>
    </row>
    <row r="1490" spans="4:10" ht="25" customHeight="1" x14ac:dyDescent="0.2">
      <c r="D1490" s="13" t="s">
        <v>99</v>
      </c>
      <c r="E1490" s="13" t="s">
        <v>2758</v>
      </c>
      <c r="F1490" s="13" t="s">
        <v>2757</v>
      </c>
      <c r="G1490" s="14" t="str">
        <f t="shared" si="23"/>
        <v>34302</v>
      </c>
      <c r="H1490" s="14" t="s">
        <v>53</v>
      </c>
      <c r="I1490" s="14" t="s">
        <v>20</v>
      </c>
      <c r="J1490" s="14" t="s">
        <v>4591</v>
      </c>
    </row>
    <row r="1491" spans="4:10" ht="25" customHeight="1" x14ac:dyDescent="0.2">
      <c r="D1491" s="13" t="s">
        <v>99</v>
      </c>
      <c r="E1491" s="13" t="s">
        <v>2760</v>
      </c>
      <c r="F1491" s="13" t="s">
        <v>2759</v>
      </c>
      <c r="G1491" s="14" t="str">
        <f t="shared" si="23"/>
        <v>34304</v>
      </c>
      <c r="H1491" s="14" t="s">
        <v>53</v>
      </c>
      <c r="I1491" s="14" t="s">
        <v>20</v>
      </c>
      <c r="J1491" s="14" t="s">
        <v>5268</v>
      </c>
    </row>
    <row r="1492" spans="4:10" ht="25" customHeight="1" x14ac:dyDescent="0.2">
      <c r="D1492" s="13" t="s">
        <v>99</v>
      </c>
      <c r="E1492" s="13" t="s">
        <v>2762</v>
      </c>
      <c r="F1492" s="13" t="s">
        <v>2761</v>
      </c>
      <c r="G1492" s="14" t="str">
        <f t="shared" si="23"/>
        <v>34307</v>
      </c>
      <c r="H1492" s="14" t="s">
        <v>53</v>
      </c>
      <c r="I1492" s="14" t="s">
        <v>20</v>
      </c>
      <c r="J1492" s="14" t="s">
        <v>4967</v>
      </c>
    </row>
    <row r="1493" spans="4:10" ht="25" customHeight="1" x14ac:dyDescent="0.2">
      <c r="D1493" s="13" t="s">
        <v>99</v>
      </c>
      <c r="E1493" s="13" t="s">
        <v>2764</v>
      </c>
      <c r="F1493" s="13" t="s">
        <v>2763</v>
      </c>
      <c r="G1493" s="14" t="str">
        <f t="shared" si="23"/>
        <v>34309</v>
      </c>
      <c r="H1493" s="14" t="s">
        <v>53</v>
      </c>
      <c r="I1493" s="14" t="s">
        <v>20</v>
      </c>
      <c r="J1493" s="14" t="s">
        <v>5269</v>
      </c>
    </row>
    <row r="1494" spans="4:10" ht="25" customHeight="1" x14ac:dyDescent="0.2">
      <c r="D1494" s="13" t="s">
        <v>99</v>
      </c>
      <c r="E1494" s="13" t="s">
        <v>2766</v>
      </c>
      <c r="F1494" s="13" t="s">
        <v>2765</v>
      </c>
      <c r="G1494" s="14" t="str">
        <f t="shared" si="23"/>
        <v>34368</v>
      </c>
      <c r="H1494" s="14" t="s">
        <v>53</v>
      </c>
      <c r="I1494" s="14" t="s">
        <v>20</v>
      </c>
      <c r="J1494" s="14" t="s">
        <v>5270</v>
      </c>
    </row>
    <row r="1495" spans="4:10" ht="25" customHeight="1" x14ac:dyDescent="0.2">
      <c r="D1495" s="13" t="s">
        <v>99</v>
      </c>
      <c r="E1495" s="13" t="s">
        <v>2768</v>
      </c>
      <c r="F1495" s="13" t="s">
        <v>2767</v>
      </c>
      <c r="G1495" s="14" t="str">
        <f t="shared" si="23"/>
        <v>34369</v>
      </c>
      <c r="H1495" s="14" t="s">
        <v>53</v>
      </c>
      <c r="I1495" s="14" t="s">
        <v>20</v>
      </c>
      <c r="J1495" s="14" t="s">
        <v>3967</v>
      </c>
    </row>
    <row r="1496" spans="4:10" ht="25" customHeight="1" x14ac:dyDescent="0.2">
      <c r="D1496" s="13" t="s">
        <v>99</v>
      </c>
      <c r="E1496" s="13" t="s">
        <v>2770</v>
      </c>
      <c r="F1496" s="13" t="s">
        <v>2769</v>
      </c>
      <c r="G1496" s="14" t="str">
        <f t="shared" si="23"/>
        <v>34431</v>
      </c>
      <c r="H1496" s="14" t="s">
        <v>53</v>
      </c>
      <c r="I1496" s="14" t="s">
        <v>20</v>
      </c>
      <c r="J1496" s="14" t="s">
        <v>5271</v>
      </c>
    </row>
    <row r="1497" spans="4:10" ht="25" customHeight="1" x14ac:dyDescent="0.2">
      <c r="D1497" s="13" t="s">
        <v>99</v>
      </c>
      <c r="E1497" s="13" t="s">
        <v>2772</v>
      </c>
      <c r="F1497" s="13" t="s">
        <v>2771</v>
      </c>
      <c r="G1497" s="14" t="str">
        <f t="shared" si="23"/>
        <v>34462</v>
      </c>
      <c r="H1497" s="14" t="s">
        <v>53</v>
      </c>
      <c r="I1497" s="14" t="s">
        <v>20</v>
      </c>
      <c r="J1497" s="14" t="s">
        <v>5272</v>
      </c>
    </row>
    <row r="1498" spans="4:10" ht="25" customHeight="1" x14ac:dyDescent="0.2">
      <c r="D1498" s="13" t="s">
        <v>99</v>
      </c>
      <c r="E1498" s="13" t="s">
        <v>2774</v>
      </c>
      <c r="F1498" s="13" t="s">
        <v>2773</v>
      </c>
      <c r="G1498" s="14" t="str">
        <f t="shared" si="23"/>
        <v>34545</v>
      </c>
      <c r="H1498" s="14" t="s">
        <v>53</v>
      </c>
      <c r="I1498" s="14" t="s">
        <v>20</v>
      </c>
      <c r="J1498" s="14" t="s">
        <v>5273</v>
      </c>
    </row>
    <row r="1499" spans="4:10" ht="25" customHeight="1" x14ac:dyDescent="0.2">
      <c r="D1499" s="13" t="s">
        <v>100</v>
      </c>
      <c r="E1499" s="13" t="s">
        <v>2776</v>
      </c>
      <c r="F1499" s="13" t="s">
        <v>2775</v>
      </c>
      <c r="G1499" s="14" t="str">
        <f t="shared" si="23"/>
        <v>35201</v>
      </c>
      <c r="H1499" s="14" t="s">
        <v>54</v>
      </c>
      <c r="I1499" s="14" t="s">
        <v>5274</v>
      </c>
      <c r="J1499" s="14" t="s">
        <v>20</v>
      </c>
    </row>
    <row r="1500" spans="4:10" ht="25" customHeight="1" x14ac:dyDescent="0.2">
      <c r="D1500" s="13" t="s">
        <v>100</v>
      </c>
      <c r="E1500" s="13" t="s">
        <v>2778</v>
      </c>
      <c r="F1500" s="13" t="s">
        <v>2777</v>
      </c>
      <c r="G1500" s="14" t="str">
        <f t="shared" si="23"/>
        <v>35202</v>
      </c>
      <c r="H1500" s="14" t="s">
        <v>54</v>
      </c>
      <c r="I1500" s="14" t="s">
        <v>5275</v>
      </c>
      <c r="J1500" s="14" t="s">
        <v>20</v>
      </c>
    </row>
    <row r="1501" spans="4:10" ht="25" customHeight="1" x14ac:dyDescent="0.2">
      <c r="D1501" s="13" t="s">
        <v>100</v>
      </c>
      <c r="E1501" s="13" t="s">
        <v>2780</v>
      </c>
      <c r="F1501" s="13" t="s">
        <v>2779</v>
      </c>
      <c r="G1501" s="14" t="str">
        <f t="shared" si="23"/>
        <v>35203</v>
      </c>
      <c r="H1501" s="14" t="s">
        <v>54</v>
      </c>
      <c r="I1501" s="14" t="s">
        <v>54</v>
      </c>
      <c r="J1501" s="14" t="s">
        <v>20</v>
      </c>
    </row>
    <row r="1502" spans="4:10" ht="25" customHeight="1" x14ac:dyDescent="0.2">
      <c r="D1502" s="13" t="s">
        <v>100</v>
      </c>
      <c r="E1502" s="13" t="s">
        <v>2782</v>
      </c>
      <c r="F1502" s="13" t="s">
        <v>2781</v>
      </c>
      <c r="G1502" s="14" t="str">
        <f t="shared" si="23"/>
        <v>35204</v>
      </c>
      <c r="H1502" s="14" t="s">
        <v>54</v>
      </c>
      <c r="I1502" s="14" t="s">
        <v>5276</v>
      </c>
      <c r="J1502" s="14" t="s">
        <v>20</v>
      </c>
    </row>
    <row r="1503" spans="4:10" ht="25" customHeight="1" x14ac:dyDescent="0.2">
      <c r="D1503" s="13" t="s">
        <v>100</v>
      </c>
      <c r="E1503" s="13" t="s">
        <v>2784</v>
      </c>
      <c r="F1503" s="13" t="s">
        <v>2783</v>
      </c>
      <c r="G1503" s="14" t="str">
        <f t="shared" si="23"/>
        <v>35206</v>
      </c>
      <c r="H1503" s="14" t="s">
        <v>54</v>
      </c>
      <c r="I1503" s="14" t="s">
        <v>5277</v>
      </c>
      <c r="J1503" s="14" t="s">
        <v>20</v>
      </c>
    </row>
    <row r="1504" spans="4:10" ht="25" customHeight="1" x14ac:dyDescent="0.2">
      <c r="D1504" s="13" t="s">
        <v>100</v>
      </c>
      <c r="E1504" s="13" t="s">
        <v>2786</v>
      </c>
      <c r="F1504" s="13" t="s">
        <v>2785</v>
      </c>
      <c r="G1504" s="14" t="str">
        <f t="shared" si="23"/>
        <v>35207</v>
      </c>
      <c r="H1504" s="14" t="s">
        <v>54</v>
      </c>
      <c r="I1504" s="14" t="s">
        <v>5278</v>
      </c>
      <c r="J1504" s="14" t="s">
        <v>20</v>
      </c>
    </row>
    <row r="1505" spans="4:10" ht="25" customHeight="1" x14ac:dyDescent="0.2">
      <c r="D1505" s="13" t="s">
        <v>100</v>
      </c>
      <c r="E1505" s="13" t="s">
        <v>2788</v>
      </c>
      <c r="F1505" s="13" t="s">
        <v>2787</v>
      </c>
      <c r="G1505" s="14" t="str">
        <f t="shared" si="23"/>
        <v>35208</v>
      </c>
      <c r="H1505" s="14" t="s">
        <v>54</v>
      </c>
      <c r="I1505" s="14" t="s">
        <v>5279</v>
      </c>
      <c r="J1505" s="14" t="s">
        <v>20</v>
      </c>
    </row>
    <row r="1506" spans="4:10" ht="25" customHeight="1" x14ac:dyDescent="0.2">
      <c r="D1506" s="13" t="s">
        <v>100</v>
      </c>
      <c r="E1506" s="13" t="s">
        <v>2790</v>
      </c>
      <c r="F1506" s="13" t="s">
        <v>2789</v>
      </c>
      <c r="G1506" s="14" t="str">
        <f t="shared" si="23"/>
        <v>35210</v>
      </c>
      <c r="H1506" s="14" t="s">
        <v>54</v>
      </c>
      <c r="I1506" s="14" t="s">
        <v>5280</v>
      </c>
      <c r="J1506" s="14" t="s">
        <v>20</v>
      </c>
    </row>
    <row r="1507" spans="4:10" ht="25" customHeight="1" x14ac:dyDescent="0.2">
      <c r="D1507" s="13" t="s">
        <v>100</v>
      </c>
      <c r="E1507" s="13" t="s">
        <v>2792</v>
      </c>
      <c r="F1507" s="13" t="s">
        <v>2791</v>
      </c>
      <c r="G1507" s="14" t="str">
        <f t="shared" si="23"/>
        <v>35211</v>
      </c>
      <c r="H1507" s="14" t="s">
        <v>54</v>
      </c>
      <c r="I1507" s="14" t="s">
        <v>5281</v>
      </c>
      <c r="J1507" s="14" t="s">
        <v>20</v>
      </c>
    </row>
    <row r="1508" spans="4:10" ht="25" customHeight="1" x14ac:dyDescent="0.2">
      <c r="D1508" s="13" t="s">
        <v>100</v>
      </c>
      <c r="E1508" s="13" t="s">
        <v>2794</v>
      </c>
      <c r="F1508" s="13" t="s">
        <v>2793</v>
      </c>
      <c r="G1508" s="14" t="str">
        <f t="shared" si="23"/>
        <v>35212</v>
      </c>
      <c r="H1508" s="14" t="s">
        <v>54</v>
      </c>
      <c r="I1508" s="14" t="s">
        <v>5282</v>
      </c>
      <c r="J1508" s="14" t="s">
        <v>20</v>
      </c>
    </row>
    <row r="1509" spans="4:10" ht="25" customHeight="1" x14ac:dyDescent="0.2">
      <c r="D1509" s="13" t="s">
        <v>100</v>
      </c>
      <c r="E1509" s="13" t="s">
        <v>2796</v>
      </c>
      <c r="F1509" s="13" t="s">
        <v>2795</v>
      </c>
      <c r="G1509" s="14" t="str">
        <f t="shared" si="23"/>
        <v>35213</v>
      </c>
      <c r="H1509" s="14" t="s">
        <v>54</v>
      </c>
      <c r="I1509" s="14" t="s">
        <v>5283</v>
      </c>
      <c r="J1509" s="14" t="s">
        <v>20</v>
      </c>
    </row>
    <row r="1510" spans="4:10" ht="25" customHeight="1" x14ac:dyDescent="0.2">
      <c r="D1510" s="13" t="s">
        <v>100</v>
      </c>
      <c r="E1510" s="13" t="s">
        <v>2798</v>
      </c>
      <c r="F1510" s="13" t="s">
        <v>2797</v>
      </c>
      <c r="G1510" s="14" t="str">
        <f t="shared" si="23"/>
        <v>35215</v>
      </c>
      <c r="H1510" s="14" t="s">
        <v>54</v>
      </c>
      <c r="I1510" s="14" t="s">
        <v>5284</v>
      </c>
      <c r="J1510" s="14" t="s">
        <v>20</v>
      </c>
    </row>
    <row r="1511" spans="4:10" ht="25" customHeight="1" x14ac:dyDescent="0.2">
      <c r="D1511" s="13" t="s">
        <v>100</v>
      </c>
      <c r="E1511" s="13" t="s">
        <v>2800</v>
      </c>
      <c r="F1511" s="13" t="s">
        <v>2799</v>
      </c>
      <c r="G1511" s="14" t="str">
        <f t="shared" si="23"/>
        <v>35216</v>
      </c>
      <c r="H1511" s="14" t="s">
        <v>54</v>
      </c>
      <c r="I1511" s="14" t="s">
        <v>5285</v>
      </c>
      <c r="J1511" s="14" t="s">
        <v>20</v>
      </c>
    </row>
    <row r="1512" spans="4:10" ht="25" customHeight="1" x14ac:dyDescent="0.2">
      <c r="D1512" s="13" t="s">
        <v>100</v>
      </c>
      <c r="E1512" s="13" t="s">
        <v>2802</v>
      </c>
      <c r="F1512" s="13" t="s">
        <v>2801</v>
      </c>
      <c r="G1512" s="14" t="str">
        <f t="shared" si="23"/>
        <v>35305</v>
      </c>
      <c r="H1512" s="14" t="s">
        <v>54</v>
      </c>
      <c r="I1512" s="14" t="s">
        <v>20</v>
      </c>
      <c r="J1512" s="14" t="s">
        <v>5286</v>
      </c>
    </row>
    <row r="1513" spans="4:10" ht="25" customHeight="1" x14ac:dyDescent="0.2">
      <c r="D1513" s="13" t="s">
        <v>100</v>
      </c>
      <c r="E1513" s="13" t="s">
        <v>2804</v>
      </c>
      <c r="F1513" s="13" t="s">
        <v>2803</v>
      </c>
      <c r="G1513" s="14" t="str">
        <f t="shared" si="23"/>
        <v>35321</v>
      </c>
      <c r="H1513" s="14" t="s">
        <v>54</v>
      </c>
      <c r="I1513" s="14" t="s">
        <v>20</v>
      </c>
      <c r="J1513" s="14" t="s">
        <v>5287</v>
      </c>
    </row>
    <row r="1514" spans="4:10" ht="25" customHeight="1" x14ac:dyDescent="0.2">
      <c r="D1514" s="13" t="s">
        <v>100</v>
      </c>
      <c r="E1514" s="13" t="s">
        <v>2806</v>
      </c>
      <c r="F1514" s="13" t="s">
        <v>2805</v>
      </c>
      <c r="G1514" s="14" t="str">
        <f t="shared" si="23"/>
        <v>35341</v>
      </c>
      <c r="H1514" s="14" t="s">
        <v>54</v>
      </c>
      <c r="I1514" s="14" t="s">
        <v>20</v>
      </c>
      <c r="J1514" s="14" t="s">
        <v>5288</v>
      </c>
    </row>
    <row r="1515" spans="4:10" ht="25" customHeight="1" x14ac:dyDescent="0.2">
      <c r="D1515" s="13" t="s">
        <v>100</v>
      </c>
      <c r="E1515" s="13" t="s">
        <v>2808</v>
      </c>
      <c r="F1515" s="13" t="s">
        <v>2807</v>
      </c>
      <c r="G1515" s="14" t="str">
        <f t="shared" si="23"/>
        <v>35343</v>
      </c>
      <c r="H1515" s="14" t="s">
        <v>54</v>
      </c>
      <c r="I1515" s="14" t="s">
        <v>20</v>
      </c>
      <c r="J1515" s="14" t="s">
        <v>5289</v>
      </c>
    </row>
    <row r="1516" spans="4:10" ht="25" customHeight="1" x14ac:dyDescent="0.2">
      <c r="D1516" s="13" t="s">
        <v>100</v>
      </c>
      <c r="E1516" s="13" t="s">
        <v>2810</v>
      </c>
      <c r="F1516" s="13" t="s">
        <v>2809</v>
      </c>
      <c r="G1516" s="14" t="str">
        <f t="shared" si="23"/>
        <v>35344</v>
      </c>
      <c r="H1516" s="14" t="s">
        <v>54</v>
      </c>
      <c r="I1516" s="14" t="s">
        <v>20</v>
      </c>
      <c r="J1516" s="14" t="s">
        <v>5290</v>
      </c>
    </row>
    <row r="1517" spans="4:10" ht="25" customHeight="1" x14ac:dyDescent="0.2">
      <c r="D1517" s="13" t="s">
        <v>100</v>
      </c>
      <c r="E1517" s="13" t="s">
        <v>2812</v>
      </c>
      <c r="F1517" s="13" t="s">
        <v>2811</v>
      </c>
      <c r="G1517" s="14" t="str">
        <f t="shared" si="23"/>
        <v>35502</v>
      </c>
      <c r="H1517" s="14" t="s">
        <v>54</v>
      </c>
      <c r="I1517" s="14" t="s">
        <v>20</v>
      </c>
      <c r="J1517" s="14" t="s">
        <v>5291</v>
      </c>
    </row>
    <row r="1518" spans="4:10" ht="25" customHeight="1" x14ac:dyDescent="0.2">
      <c r="D1518" s="13" t="s">
        <v>101</v>
      </c>
      <c r="E1518" s="13" t="s">
        <v>2814</v>
      </c>
      <c r="F1518" s="13" t="s">
        <v>2813</v>
      </c>
      <c r="G1518" s="14" t="str">
        <f t="shared" si="23"/>
        <v>36201</v>
      </c>
      <c r="H1518" s="14" t="s">
        <v>55</v>
      </c>
      <c r="I1518" s="14" t="s">
        <v>55</v>
      </c>
      <c r="J1518" s="14" t="s">
        <v>20</v>
      </c>
    </row>
    <row r="1519" spans="4:10" ht="25" customHeight="1" x14ac:dyDescent="0.2">
      <c r="D1519" s="13" t="s">
        <v>101</v>
      </c>
      <c r="E1519" s="13" t="s">
        <v>2816</v>
      </c>
      <c r="F1519" s="13" t="s">
        <v>2815</v>
      </c>
      <c r="G1519" s="14" t="str">
        <f t="shared" si="23"/>
        <v>36202</v>
      </c>
      <c r="H1519" s="14" t="s">
        <v>55</v>
      </c>
      <c r="I1519" s="14" t="s">
        <v>5292</v>
      </c>
      <c r="J1519" s="14" t="s">
        <v>20</v>
      </c>
    </row>
    <row r="1520" spans="4:10" ht="25" customHeight="1" x14ac:dyDescent="0.2">
      <c r="D1520" s="13" t="s">
        <v>101</v>
      </c>
      <c r="E1520" s="13" t="s">
        <v>2818</v>
      </c>
      <c r="F1520" s="13" t="s">
        <v>2817</v>
      </c>
      <c r="G1520" s="14" t="str">
        <f t="shared" si="23"/>
        <v>36203</v>
      </c>
      <c r="H1520" s="14" t="s">
        <v>55</v>
      </c>
      <c r="I1520" s="14" t="s">
        <v>5293</v>
      </c>
      <c r="J1520" s="14" t="s">
        <v>20</v>
      </c>
    </row>
    <row r="1521" spans="4:10" ht="25" customHeight="1" x14ac:dyDescent="0.2">
      <c r="D1521" s="13" t="s">
        <v>101</v>
      </c>
      <c r="E1521" s="13" t="s">
        <v>2820</v>
      </c>
      <c r="F1521" s="13" t="s">
        <v>2819</v>
      </c>
      <c r="G1521" s="14" t="str">
        <f t="shared" si="23"/>
        <v>36204</v>
      </c>
      <c r="H1521" s="14" t="s">
        <v>55</v>
      </c>
      <c r="I1521" s="14" t="s">
        <v>4803</v>
      </c>
      <c r="J1521" s="14" t="s">
        <v>20</v>
      </c>
    </row>
    <row r="1522" spans="4:10" ht="25" customHeight="1" x14ac:dyDescent="0.2">
      <c r="D1522" s="13" t="s">
        <v>101</v>
      </c>
      <c r="E1522" s="13" t="s">
        <v>2822</v>
      </c>
      <c r="F1522" s="13" t="s">
        <v>2821</v>
      </c>
      <c r="G1522" s="14" t="str">
        <f t="shared" si="23"/>
        <v>36205</v>
      </c>
      <c r="H1522" s="14" t="s">
        <v>55</v>
      </c>
      <c r="I1522" s="14" t="s">
        <v>5294</v>
      </c>
      <c r="J1522" s="14" t="s">
        <v>20</v>
      </c>
    </row>
    <row r="1523" spans="4:10" ht="25" customHeight="1" x14ac:dyDescent="0.2">
      <c r="D1523" s="13" t="s">
        <v>101</v>
      </c>
      <c r="E1523" s="13" t="s">
        <v>2824</v>
      </c>
      <c r="F1523" s="13" t="s">
        <v>2823</v>
      </c>
      <c r="G1523" s="14" t="str">
        <f t="shared" si="23"/>
        <v>36206</v>
      </c>
      <c r="H1523" s="14" t="s">
        <v>55</v>
      </c>
      <c r="I1523" s="14" t="s">
        <v>5295</v>
      </c>
      <c r="J1523" s="14" t="s">
        <v>20</v>
      </c>
    </row>
    <row r="1524" spans="4:10" ht="25" customHeight="1" x14ac:dyDescent="0.2">
      <c r="D1524" s="13" t="s">
        <v>101</v>
      </c>
      <c r="E1524" s="13" t="s">
        <v>2826</v>
      </c>
      <c r="F1524" s="13" t="s">
        <v>2825</v>
      </c>
      <c r="G1524" s="14" t="str">
        <f t="shared" si="23"/>
        <v>36207</v>
      </c>
      <c r="H1524" s="14" t="s">
        <v>55</v>
      </c>
      <c r="I1524" s="14" t="s">
        <v>5296</v>
      </c>
      <c r="J1524" s="14" t="s">
        <v>20</v>
      </c>
    </row>
    <row r="1525" spans="4:10" ht="25" customHeight="1" x14ac:dyDescent="0.2">
      <c r="D1525" s="13" t="s">
        <v>101</v>
      </c>
      <c r="E1525" s="13" t="s">
        <v>2828</v>
      </c>
      <c r="F1525" s="13" t="s">
        <v>2827</v>
      </c>
      <c r="G1525" s="14" t="str">
        <f t="shared" si="23"/>
        <v>36208</v>
      </c>
      <c r="H1525" s="14" t="s">
        <v>55</v>
      </c>
      <c r="I1525" s="14" t="s">
        <v>5297</v>
      </c>
      <c r="J1525" s="14" t="s">
        <v>20</v>
      </c>
    </row>
    <row r="1526" spans="4:10" ht="25" customHeight="1" x14ac:dyDescent="0.2">
      <c r="D1526" s="13" t="s">
        <v>101</v>
      </c>
      <c r="E1526" s="13" t="s">
        <v>2830</v>
      </c>
      <c r="F1526" s="13" t="s">
        <v>2829</v>
      </c>
      <c r="G1526" s="14" t="str">
        <f t="shared" si="23"/>
        <v>36301</v>
      </c>
      <c r="H1526" s="14" t="s">
        <v>55</v>
      </c>
      <c r="I1526" s="14" t="s">
        <v>20</v>
      </c>
      <c r="J1526" s="14" t="s">
        <v>4528</v>
      </c>
    </row>
    <row r="1527" spans="4:10" ht="25" customHeight="1" x14ac:dyDescent="0.2">
      <c r="D1527" s="13" t="s">
        <v>101</v>
      </c>
      <c r="E1527" s="13" t="s">
        <v>2832</v>
      </c>
      <c r="F1527" s="13" t="s">
        <v>2831</v>
      </c>
      <c r="G1527" s="14" t="str">
        <f t="shared" si="23"/>
        <v>36302</v>
      </c>
      <c r="H1527" s="14" t="s">
        <v>55</v>
      </c>
      <c r="I1527" s="14" t="s">
        <v>20</v>
      </c>
      <c r="J1527" s="14" t="s">
        <v>5298</v>
      </c>
    </row>
    <row r="1528" spans="4:10" ht="25" customHeight="1" x14ac:dyDescent="0.2">
      <c r="D1528" s="13" t="s">
        <v>101</v>
      </c>
      <c r="E1528" s="13" t="s">
        <v>2834</v>
      </c>
      <c r="F1528" s="13" t="s">
        <v>2833</v>
      </c>
      <c r="G1528" s="14" t="str">
        <f t="shared" si="23"/>
        <v>36321</v>
      </c>
      <c r="H1528" s="14" t="s">
        <v>55</v>
      </c>
      <c r="I1528" s="14" t="s">
        <v>20</v>
      </c>
      <c r="J1528" s="14" t="s">
        <v>5299</v>
      </c>
    </row>
    <row r="1529" spans="4:10" ht="25" customHeight="1" x14ac:dyDescent="0.2">
      <c r="D1529" s="13" t="s">
        <v>101</v>
      </c>
      <c r="E1529" s="13" t="s">
        <v>2836</v>
      </c>
      <c r="F1529" s="13" t="s">
        <v>2835</v>
      </c>
      <c r="G1529" s="14" t="str">
        <f t="shared" si="23"/>
        <v>36341</v>
      </c>
      <c r="H1529" s="14" t="s">
        <v>55</v>
      </c>
      <c r="I1529" s="14" t="s">
        <v>20</v>
      </c>
      <c r="J1529" s="14" t="s">
        <v>5300</v>
      </c>
    </row>
    <row r="1530" spans="4:10" ht="25" customHeight="1" x14ac:dyDescent="0.2">
      <c r="D1530" s="13" t="s">
        <v>101</v>
      </c>
      <c r="E1530" s="13" t="s">
        <v>2838</v>
      </c>
      <c r="F1530" s="13" t="s">
        <v>2837</v>
      </c>
      <c r="G1530" s="14" t="str">
        <f t="shared" si="23"/>
        <v>36342</v>
      </c>
      <c r="H1530" s="14" t="s">
        <v>55</v>
      </c>
      <c r="I1530" s="14" t="s">
        <v>20</v>
      </c>
      <c r="J1530" s="14" t="s">
        <v>5301</v>
      </c>
    </row>
    <row r="1531" spans="4:10" ht="25" customHeight="1" x14ac:dyDescent="0.2">
      <c r="D1531" s="13" t="s">
        <v>101</v>
      </c>
      <c r="E1531" s="13" t="s">
        <v>2840</v>
      </c>
      <c r="F1531" s="13" t="s">
        <v>2839</v>
      </c>
      <c r="G1531" s="14" t="str">
        <f t="shared" si="23"/>
        <v>36368</v>
      </c>
      <c r="H1531" s="14" t="s">
        <v>55</v>
      </c>
      <c r="I1531" s="14" t="s">
        <v>20</v>
      </c>
      <c r="J1531" s="14" t="s">
        <v>5302</v>
      </c>
    </row>
    <row r="1532" spans="4:10" ht="25" customHeight="1" x14ac:dyDescent="0.2">
      <c r="D1532" s="13" t="s">
        <v>101</v>
      </c>
      <c r="E1532" s="13" t="s">
        <v>2842</v>
      </c>
      <c r="F1532" s="13" t="s">
        <v>2841</v>
      </c>
      <c r="G1532" s="14" t="str">
        <f t="shared" si="23"/>
        <v>36383</v>
      </c>
      <c r="H1532" s="14" t="s">
        <v>55</v>
      </c>
      <c r="I1532" s="14" t="s">
        <v>20</v>
      </c>
      <c r="J1532" s="14" t="s">
        <v>5303</v>
      </c>
    </row>
    <row r="1533" spans="4:10" ht="25" customHeight="1" x14ac:dyDescent="0.2">
      <c r="D1533" s="13" t="s">
        <v>101</v>
      </c>
      <c r="E1533" s="13" t="s">
        <v>2844</v>
      </c>
      <c r="F1533" s="13" t="s">
        <v>2843</v>
      </c>
      <c r="G1533" s="14" t="str">
        <f t="shared" si="23"/>
        <v>36387</v>
      </c>
      <c r="H1533" s="14" t="s">
        <v>55</v>
      </c>
      <c r="I1533" s="14" t="s">
        <v>20</v>
      </c>
      <c r="J1533" s="14" t="s">
        <v>5304</v>
      </c>
    </row>
    <row r="1534" spans="4:10" ht="25" customHeight="1" x14ac:dyDescent="0.2">
      <c r="D1534" s="13" t="s">
        <v>101</v>
      </c>
      <c r="E1534" s="13" t="s">
        <v>2846</v>
      </c>
      <c r="F1534" s="13" t="s">
        <v>2845</v>
      </c>
      <c r="G1534" s="14" t="str">
        <f t="shared" si="23"/>
        <v>36388</v>
      </c>
      <c r="H1534" s="14" t="s">
        <v>55</v>
      </c>
      <c r="I1534" s="14" t="s">
        <v>20</v>
      </c>
      <c r="J1534" s="14" t="s">
        <v>5305</v>
      </c>
    </row>
    <row r="1535" spans="4:10" ht="25" customHeight="1" x14ac:dyDescent="0.2">
      <c r="D1535" s="13" t="s">
        <v>101</v>
      </c>
      <c r="E1535" s="13" t="s">
        <v>2848</v>
      </c>
      <c r="F1535" s="13" t="s">
        <v>2847</v>
      </c>
      <c r="G1535" s="14" t="str">
        <f t="shared" si="23"/>
        <v>36401</v>
      </c>
      <c r="H1535" s="14" t="s">
        <v>55</v>
      </c>
      <c r="I1535" s="14" t="s">
        <v>20</v>
      </c>
      <c r="J1535" s="14" t="s">
        <v>5306</v>
      </c>
    </row>
    <row r="1536" spans="4:10" ht="25" customHeight="1" x14ac:dyDescent="0.2">
      <c r="D1536" s="13" t="s">
        <v>101</v>
      </c>
      <c r="E1536" s="13" t="s">
        <v>2850</v>
      </c>
      <c r="F1536" s="13" t="s">
        <v>2849</v>
      </c>
      <c r="G1536" s="14" t="str">
        <f t="shared" si="23"/>
        <v>36402</v>
      </c>
      <c r="H1536" s="14" t="s">
        <v>55</v>
      </c>
      <c r="I1536" s="14" t="s">
        <v>20</v>
      </c>
      <c r="J1536" s="14" t="s">
        <v>5307</v>
      </c>
    </row>
    <row r="1537" spans="4:10" ht="25" customHeight="1" x14ac:dyDescent="0.2">
      <c r="D1537" s="13" t="s">
        <v>101</v>
      </c>
      <c r="E1537" s="13" t="s">
        <v>2852</v>
      </c>
      <c r="F1537" s="13" t="s">
        <v>2851</v>
      </c>
      <c r="G1537" s="14" t="str">
        <f t="shared" si="23"/>
        <v>36403</v>
      </c>
      <c r="H1537" s="14" t="s">
        <v>55</v>
      </c>
      <c r="I1537" s="14" t="s">
        <v>20</v>
      </c>
      <c r="J1537" s="14" t="s">
        <v>5308</v>
      </c>
    </row>
    <row r="1538" spans="4:10" ht="25" customHeight="1" x14ac:dyDescent="0.2">
      <c r="D1538" s="13" t="s">
        <v>101</v>
      </c>
      <c r="E1538" s="13" t="s">
        <v>2854</v>
      </c>
      <c r="F1538" s="13" t="s">
        <v>2853</v>
      </c>
      <c r="G1538" s="14" t="str">
        <f t="shared" si="23"/>
        <v>36404</v>
      </c>
      <c r="H1538" s="14" t="s">
        <v>55</v>
      </c>
      <c r="I1538" s="14" t="s">
        <v>20</v>
      </c>
      <c r="J1538" s="14" t="s">
        <v>5309</v>
      </c>
    </row>
    <row r="1539" spans="4:10" ht="25" customHeight="1" x14ac:dyDescent="0.2">
      <c r="D1539" s="13" t="s">
        <v>101</v>
      </c>
      <c r="E1539" s="13" t="s">
        <v>2856</v>
      </c>
      <c r="F1539" s="13" t="s">
        <v>2855</v>
      </c>
      <c r="G1539" s="14" t="str">
        <f t="shared" si="23"/>
        <v>36405</v>
      </c>
      <c r="H1539" s="14" t="s">
        <v>55</v>
      </c>
      <c r="I1539" s="14" t="s">
        <v>20</v>
      </c>
      <c r="J1539" s="14" t="s">
        <v>5310</v>
      </c>
    </row>
    <row r="1540" spans="4:10" ht="25" customHeight="1" x14ac:dyDescent="0.2">
      <c r="D1540" s="13" t="s">
        <v>101</v>
      </c>
      <c r="E1540" s="13" t="s">
        <v>2858</v>
      </c>
      <c r="F1540" s="13" t="s">
        <v>2857</v>
      </c>
      <c r="G1540" s="14" t="str">
        <f t="shared" si="23"/>
        <v>36468</v>
      </c>
      <c r="H1540" s="14" t="s">
        <v>55</v>
      </c>
      <c r="I1540" s="14" t="s">
        <v>20</v>
      </c>
      <c r="J1540" s="14" t="s">
        <v>5311</v>
      </c>
    </row>
    <row r="1541" spans="4:10" ht="25" customHeight="1" x14ac:dyDescent="0.2">
      <c r="D1541" s="13" t="s">
        <v>101</v>
      </c>
      <c r="E1541" s="13" t="s">
        <v>2860</v>
      </c>
      <c r="F1541" s="13" t="s">
        <v>2859</v>
      </c>
      <c r="G1541" s="14" t="str">
        <f t="shared" ref="G1541:G1604" si="24">LEFT(F1541,5)</f>
        <v>36489</v>
      </c>
      <c r="H1541" s="14" t="s">
        <v>55</v>
      </c>
      <c r="I1541" s="14" t="s">
        <v>20</v>
      </c>
      <c r="J1541" s="14" t="s">
        <v>5312</v>
      </c>
    </row>
    <row r="1542" spans="4:10" ht="25" customHeight="1" x14ac:dyDescent="0.2">
      <c r="D1542" s="13" t="s">
        <v>102</v>
      </c>
      <c r="E1542" s="13" t="s">
        <v>2862</v>
      </c>
      <c r="F1542" s="13" t="s">
        <v>2861</v>
      </c>
      <c r="G1542" s="14" t="str">
        <f t="shared" si="24"/>
        <v>37201</v>
      </c>
      <c r="H1542" s="14" t="s">
        <v>56</v>
      </c>
      <c r="I1542" s="14" t="s">
        <v>5313</v>
      </c>
      <c r="J1542" s="14" t="s">
        <v>20</v>
      </c>
    </row>
    <row r="1543" spans="4:10" ht="25" customHeight="1" x14ac:dyDescent="0.2">
      <c r="D1543" s="13" t="s">
        <v>102</v>
      </c>
      <c r="E1543" s="13" t="s">
        <v>2864</v>
      </c>
      <c r="F1543" s="13" t="s">
        <v>2863</v>
      </c>
      <c r="G1543" s="14" t="str">
        <f t="shared" si="24"/>
        <v>37202</v>
      </c>
      <c r="H1543" s="14" t="s">
        <v>56</v>
      </c>
      <c r="I1543" s="14" t="s">
        <v>5314</v>
      </c>
      <c r="J1543" s="14" t="s">
        <v>20</v>
      </c>
    </row>
    <row r="1544" spans="4:10" ht="25" customHeight="1" x14ac:dyDescent="0.2">
      <c r="D1544" s="13" t="s">
        <v>102</v>
      </c>
      <c r="E1544" s="13" t="s">
        <v>2866</v>
      </c>
      <c r="F1544" s="13" t="s">
        <v>2865</v>
      </c>
      <c r="G1544" s="14" t="str">
        <f t="shared" si="24"/>
        <v>37203</v>
      </c>
      <c r="H1544" s="14" t="s">
        <v>56</v>
      </c>
      <c r="I1544" s="14" t="s">
        <v>5315</v>
      </c>
      <c r="J1544" s="14" t="s">
        <v>20</v>
      </c>
    </row>
    <row r="1545" spans="4:10" ht="25" customHeight="1" x14ac:dyDescent="0.2">
      <c r="D1545" s="13" t="s">
        <v>102</v>
      </c>
      <c r="E1545" s="13" t="s">
        <v>2868</v>
      </c>
      <c r="F1545" s="13" t="s">
        <v>2867</v>
      </c>
      <c r="G1545" s="14" t="str">
        <f t="shared" si="24"/>
        <v>37204</v>
      </c>
      <c r="H1545" s="14" t="s">
        <v>56</v>
      </c>
      <c r="I1545" s="14" t="s">
        <v>5316</v>
      </c>
      <c r="J1545" s="14" t="s">
        <v>20</v>
      </c>
    </row>
    <row r="1546" spans="4:10" ht="25" customHeight="1" x14ac:dyDescent="0.2">
      <c r="D1546" s="13" t="s">
        <v>102</v>
      </c>
      <c r="E1546" s="13" t="s">
        <v>2870</v>
      </c>
      <c r="F1546" s="13" t="s">
        <v>2869</v>
      </c>
      <c r="G1546" s="14" t="str">
        <f t="shared" si="24"/>
        <v>37205</v>
      </c>
      <c r="H1546" s="14" t="s">
        <v>56</v>
      </c>
      <c r="I1546" s="14" t="s">
        <v>5317</v>
      </c>
      <c r="J1546" s="14" t="s">
        <v>20</v>
      </c>
    </row>
    <row r="1547" spans="4:10" ht="25" customHeight="1" x14ac:dyDescent="0.2">
      <c r="D1547" s="13" t="s">
        <v>102</v>
      </c>
      <c r="E1547" s="13" t="s">
        <v>2872</v>
      </c>
      <c r="F1547" s="13" t="s">
        <v>2871</v>
      </c>
      <c r="G1547" s="14" t="str">
        <f t="shared" si="24"/>
        <v>37206</v>
      </c>
      <c r="H1547" s="14" t="s">
        <v>56</v>
      </c>
      <c r="I1547" s="14" t="s">
        <v>5318</v>
      </c>
      <c r="J1547" s="14" t="s">
        <v>20</v>
      </c>
    </row>
    <row r="1548" spans="4:10" ht="25" customHeight="1" x14ac:dyDescent="0.2">
      <c r="D1548" s="13" t="s">
        <v>102</v>
      </c>
      <c r="E1548" s="13" t="s">
        <v>2874</v>
      </c>
      <c r="F1548" s="13" t="s">
        <v>2873</v>
      </c>
      <c r="G1548" s="14" t="str">
        <f t="shared" si="24"/>
        <v>37207</v>
      </c>
      <c r="H1548" s="14" t="s">
        <v>56</v>
      </c>
      <c r="I1548" s="14" t="s">
        <v>5319</v>
      </c>
      <c r="J1548" s="14" t="s">
        <v>20</v>
      </c>
    </row>
    <row r="1549" spans="4:10" ht="25" customHeight="1" x14ac:dyDescent="0.2">
      <c r="D1549" s="13" t="s">
        <v>102</v>
      </c>
      <c r="E1549" s="13" t="s">
        <v>2876</v>
      </c>
      <c r="F1549" s="13" t="s">
        <v>2875</v>
      </c>
      <c r="G1549" s="14" t="str">
        <f t="shared" si="24"/>
        <v>37208</v>
      </c>
      <c r="H1549" s="14" t="s">
        <v>56</v>
      </c>
      <c r="I1549" s="14" t="s">
        <v>5320</v>
      </c>
      <c r="J1549" s="14" t="s">
        <v>20</v>
      </c>
    </row>
    <row r="1550" spans="4:10" ht="25" customHeight="1" x14ac:dyDescent="0.2">
      <c r="D1550" s="13" t="s">
        <v>102</v>
      </c>
      <c r="E1550" s="13" t="s">
        <v>2878</v>
      </c>
      <c r="F1550" s="13" t="s">
        <v>2877</v>
      </c>
      <c r="G1550" s="14" t="str">
        <f t="shared" si="24"/>
        <v>37322</v>
      </c>
      <c r="H1550" s="14" t="s">
        <v>56</v>
      </c>
      <c r="I1550" s="14" t="s">
        <v>20</v>
      </c>
      <c r="J1550" s="14" t="s">
        <v>5321</v>
      </c>
    </row>
    <row r="1551" spans="4:10" ht="25" customHeight="1" x14ac:dyDescent="0.2">
      <c r="D1551" s="13" t="s">
        <v>102</v>
      </c>
      <c r="E1551" s="13" t="s">
        <v>2880</v>
      </c>
      <c r="F1551" s="13" t="s">
        <v>2879</v>
      </c>
      <c r="G1551" s="14" t="str">
        <f t="shared" si="24"/>
        <v>37324</v>
      </c>
      <c r="H1551" s="14" t="s">
        <v>56</v>
      </c>
      <c r="I1551" s="14" t="s">
        <v>20</v>
      </c>
      <c r="J1551" s="14" t="s">
        <v>5322</v>
      </c>
    </row>
    <row r="1552" spans="4:10" ht="25" customHeight="1" x14ac:dyDescent="0.2">
      <c r="D1552" s="13" t="s">
        <v>102</v>
      </c>
      <c r="E1552" s="13" t="s">
        <v>2882</v>
      </c>
      <c r="F1552" s="13" t="s">
        <v>2881</v>
      </c>
      <c r="G1552" s="14" t="str">
        <f t="shared" si="24"/>
        <v>37341</v>
      </c>
      <c r="H1552" s="14" t="s">
        <v>56</v>
      </c>
      <c r="I1552" s="14" t="s">
        <v>20</v>
      </c>
      <c r="J1552" s="14" t="s">
        <v>5110</v>
      </c>
    </row>
    <row r="1553" spans="4:10" ht="25" customHeight="1" x14ac:dyDescent="0.2">
      <c r="D1553" s="13" t="s">
        <v>102</v>
      </c>
      <c r="E1553" s="13" t="s">
        <v>2884</v>
      </c>
      <c r="F1553" s="13" t="s">
        <v>2883</v>
      </c>
      <c r="G1553" s="14" t="str">
        <f t="shared" si="24"/>
        <v>37364</v>
      </c>
      <c r="H1553" s="14" t="s">
        <v>56</v>
      </c>
      <c r="I1553" s="14" t="s">
        <v>20</v>
      </c>
      <c r="J1553" s="14" t="s">
        <v>5323</v>
      </c>
    </row>
    <row r="1554" spans="4:10" ht="25" customHeight="1" x14ac:dyDescent="0.2">
      <c r="D1554" s="13" t="s">
        <v>102</v>
      </c>
      <c r="E1554" s="13" t="s">
        <v>2886</v>
      </c>
      <c r="F1554" s="13" t="s">
        <v>2885</v>
      </c>
      <c r="G1554" s="14" t="str">
        <f t="shared" si="24"/>
        <v>37386</v>
      </c>
      <c r="H1554" s="14" t="s">
        <v>56</v>
      </c>
      <c r="I1554" s="14" t="s">
        <v>20</v>
      </c>
      <c r="J1554" s="14" t="s">
        <v>5324</v>
      </c>
    </row>
    <row r="1555" spans="4:10" ht="25" customHeight="1" x14ac:dyDescent="0.2">
      <c r="D1555" s="13" t="s">
        <v>102</v>
      </c>
      <c r="E1555" s="13" t="s">
        <v>2888</v>
      </c>
      <c r="F1555" s="13" t="s">
        <v>2887</v>
      </c>
      <c r="G1555" s="14" t="str">
        <f t="shared" si="24"/>
        <v>37387</v>
      </c>
      <c r="H1555" s="14" t="s">
        <v>56</v>
      </c>
      <c r="I1555" s="14" t="s">
        <v>20</v>
      </c>
      <c r="J1555" s="14" t="s">
        <v>5325</v>
      </c>
    </row>
    <row r="1556" spans="4:10" ht="25" customHeight="1" x14ac:dyDescent="0.2">
      <c r="D1556" s="13" t="s">
        <v>102</v>
      </c>
      <c r="E1556" s="13" t="s">
        <v>2890</v>
      </c>
      <c r="F1556" s="13" t="s">
        <v>2889</v>
      </c>
      <c r="G1556" s="14" t="str">
        <f t="shared" si="24"/>
        <v>37403</v>
      </c>
      <c r="H1556" s="14" t="s">
        <v>56</v>
      </c>
      <c r="I1556" s="14" t="s">
        <v>20</v>
      </c>
      <c r="J1556" s="14" t="s">
        <v>5326</v>
      </c>
    </row>
    <row r="1557" spans="4:10" ht="25" customHeight="1" x14ac:dyDescent="0.2">
      <c r="D1557" s="13" t="s">
        <v>102</v>
      </c>
      <c r="E1557" s="13" t="s">
        <v>2892</v>
      </c>
      <c r="F1557" s="13" t="s">
        <v>2891</v>
      </c>
      <c r="G1557" s="14" t="str">
        <f t="shared" si="24"/>
        <v>37404</v>
      </c>
      <c r="H1557" s="14" t="s">
        <v>56</v>
      </c>
      <c r="I1557" s="14" t="s">
        <v>20</v>
      </c>
      <c r="J1557" s="14" t="s">
        <v>5327</v>
      </c>
    </row>
    <row r="1558" spans="4:10" ht="25" customHeight="1" x14ac:dyDescent="0.2">
      <c r="D1558" s="13" t="s">
        <v>102</v>
      </c>
      <c r="E1558" s="13" t="s">
        <v>2894</v>
      </c>
      <c r="F1558" s="13" t="s">
        <v>2893</v>
      </c>
      <c r="G1558" s="14" t="str">
        <f t="shared" si="24"/>
        <v>37406</v>
      </c>
      <c r="H1558" s="14" t="s">
        <v>56</v>
      </c>
      <c r="I1558" s="14" t="s">
        <v>20</v>
      </c>
      <c r="J1558" s="14" t="s">
        <v>5328</v>
      </c>
    </row>
    <row r="1559" spans="4:10" ht="25" customHeight="1" x14ac:dyDescent="0.2">
      <c r="D1559" s="13" t="s">
        <v>103</v>
      </c>
      <c r="E1559" s="13" t="s">
        <v>2896</v>
      </c>
      <c r="F1559" s="13" t="s">
        <v>2895</v>
      </c>
      <c r="G1559" s="14" t="str">
        <f t="shared" si="24"/>
        <v>38201</v>
      </c>
      <c r="H1559" s="14" t="s">
        <v>57</v>
      </c>
      <c r="I1559" s="14" t="s">
        <v>5329</v>
      </c>
      <c r="J1559" s="14" t="s">
        <v>20</v>
      </c>
    </row>
    <row r="1560" spans="4:10" ht="25" customHeight="1" x14ac:dyDescent="0.2">
      <c r="D1560" s="13" t="s">
        <v>103</v>
      </c>
      <c r="E1560" s="13" t="s">
        <v>2898</v>
      </c>
      <c r="F1560" s="13" t="s">
        <v>2897</v>
      </c>
      <c r="G1560" s="14" t="str">
        <f t="shared" si="24"/>
        <v>38202</v>
      </c>
      <c r="H1560" s="14" t="s">
        <v>57</v>
      </c>
      <c r="I1560" s="14" t="s">
        <v>5330</v>
      </c>
      <c r="J1560" s="14" t="s">
        <v>20</v>
      </c>
    </row>
    <row r="1561" spans="4:10" ht="25" customHeight="1" x14ac:dyDescent="0.2">
      <c r="D1561" s="13" t="s">
        <v>103</v>
      </c>
      <c r="E1561" s="13" t="s">
        <v>2900</v>
      </c>
      <c r="F1561" s="13" t="s">
        <v>2899</v>
      </c>
      <c r="G1561" s="14" t="str">
        <f t="shared" si="24"/>
        <v>38203</v>
      </c>
      <c r="H1561" s="14" t="s">
        <v>57</v>
      </c>
      <c r="I1561" s="14" t="s">
        <v>5331</v>
      </c>
      <c r="J1561" s="14" t="s">
        <v>20</v>
      </c>
    </row>
    <row r="1562" spans="4:10" ht="25" customHeight="1" x14ac:dyDescent="0.2">
      <c r="D1562" s="13" t="s">
        <v>103</v>
      </c>
      <c r="E1562" s="13" t="s">
        <v>2902</v>
      </c>
      <c r="F1562" s="13" t="s">
        <v>2901</v>
      </c>
      <c r="G1562" s="14" t="str">
        <f t="shared" si="24"/>
        <v>38204</v>
      </c>
      <c r="H1562" s="14" t="s">
        <v>57</v>
      </c>
      <c r="I1562" s="14" t="s">
        <v>5332</v>
      </c>
      <c r="J1562" s="14" t="s">
        <v>20</v>
      </c>
    </row>
    <row r="1563" spans="4:10" ht="25" customHeight="1" x14ac:dyDescent="0.2">
      <c r="D1563" s="13" t="s">
        <v>103</v>
      </c>
      <c r="E1563" s="13" t="s">
        <v>2904</v>
      </c>
      <c r="F1563" s="13" t="s">
        <v>2903</v>
      </c>
      <c r="G1563" s="14" t="str">
        <f t="shared" si="24"/>
        <v>38205</v>
      </c>
      <c r="H1563" s="14" t="s">
        <v>57</v>
      </c>
      <c r="I1563" s="14" t="s">
        <v>5333</v>
      </c>
      <c r="J1563" s="14" t="s">
        <v>20</v>
      </c>
    </row>
    <row r="1564" spans="4:10" ht="25" customHeight="1" x14ac:dyDescent="0.2">
      <c r="D1564" s="13" t="s">
        <v>103</v>
      </c>
      <c r="E1564" s="13" t="s">
        <v>2906</v>
      </c>
      <c r="F1564" s="13" t="s">
        <v>2905</v>
      </c>
      <c r="G1564" s="14" t="str">
        <f t="shared" si="24"/>
        <v>38206</v>
      </c>
      <c r="H1564" s="14" t="s">
        <v>57</v>
      </c>
      <c r="I1564" s="14" t="s">
        <v>5334</v>
      </c>
      <c r="J1564" s="14" t="s">
        <v>20</v>
      </c>
    </row>
    <row r="1565" spans="4:10" ht="25" customHeight="1" x14ac:dyDescent="0.2">
      <c r="D1565" s="13" t="s">
        <v>103</v>
      </c>
      <c r="E1565" s="13" t="s">
        <v>2908</v>
      </c>
      <c r="F1565" s="13" t="s">
        <v>2907</v>
      </c>
      <c r="G1565" s="14" t="str">
        <f t="shared" si="24"/>
        <v>38207</v>
      </c>
      <c r="H1565" s="14" t="s">
        <v>57</v>
      </c>
      <c r="I1565" s="14" t="s">
        <v>5335</v>
      </c>
      <c r="J1565" s="14" t="s">
        <v>20</v>
      </c>
    </row>
    <row r="1566" spans="4:10" ht="25" customHeight="1" x14ac:dyDescent="0.2">
      <c r="D1566" s="13" t="s">
        <v>103</v>
      </c>
      <c r="E1566" s="13" t="s">
        <v>2910</v>
      </c>
      <c r="F1566" s="13" t="s">
        <v>2909</v>
      </c>
      <c r="G1566" s="14" t="str">
        <f t="shared" si="24"/>
        <v>38210</v>
      </c>
      <c r="H1566" s="14" t="s">
        <v>57</v>
      </c>
      <c r="I1566" s="14" t="s">
        <v>5336</v>
      </c>
      <c r="J1566" s="14" t="s">
        <v>20</v>
      </c>
    </row>
    <row r="1567" spans="4:10" ht="25" customHeight="1" x14ac:dyDescent="0.2">
      <c r="D1567" s="13" t="s">
        <v>103</v>
      </c>
      <c r="E1567" s="13" t="s">
        <v>2912</v>
      </c>
      <c r="F1567" s="13" t="s">
        <v>2911</v>
      </c>
      <c r="G1567" s="14" t="str">
        <f t="shared" si="24"/>
        <v>38213</v>
      </c>
      <c r="H1567" s="14" t="s">
        <v>57</v>
      </c>
      <c r="I1567" s="14" t="s">
        <v>5337</v>
      </c>
      <c r="J1567" s="14" t="s">
        <v>20</v>
      </c>
    </row>
    <row r="1568" spans="4:10" ht="25" customHeight="1" x14ac:dyDescent="0.2">
      <c r="D1568" s="13" t="s">
        <v>103</v>
      </c>
      <c r="E1568" s="13" t="s">
        <v>2914</v>
      </c>
      <c r="F1568" s="13" t="s">
        <v>2913</v>
      </c>
      <c r="G1568" s="14" t="str">
        <f t="shared" si="24"/>
        <v>38214</v>
      </c>
      <c r="H1568" s="14" t="s">
        <v>57</v>
      </c>
      <c r="I1568" s="14" t="s">
        <v>5338</v>
      </c>
      <c r="J1568" s="14" t="s">
        <v>20</v>
      </c>
    </row>
    <row r="1569" spans="4:10" ht="25" customHeight="1" x14ac:dyDescent="0.2">
      <c r="D1569" s="13" t="s">
        <v>103</v>
      </c>
      <c r="E1569" s="13" t="s">
        <v>2916</v>
      </c>
      <c r="F1569" s="13" t="s">
        <v>2915</v>
      </c>
      <c r="G1569" s="14" t="str">
        <f t="shared" si="24"/>
        <v>38215</v>
      </c>
      <c r="H1569" s="14" t="s">
        <v>57</v>
      </c>
      <c r="I1569" s="14" t="s">
        <v>5339</v>
      </c>
      <c r="J1569" s="14" t="s">
        <v>20</v>
      </c>
    </row>
    <row r="1570" spans="4:10" ht="25" customHeight="1" x14ac:dyDescent="0.2">
      <c r="D1570" s="13" t="s">
        <v>103</v>
      </c>
      <c r="E1570" s="13" t="s">
        <v>2918</v>
      </c>
      <c r="F1570" s="13" t="s">
        <v>2917</v>
      </c>
      <c r="G1570" s="14" t="str">
        <f t="shared" si="24"/>
        <v>38356</v>
      </c>
      <c r="H1570" s="14" t="s">
        <v>57</v>
      </c>
      <c r="I1570" s="14" t="s">
        <v>20</v>
      </c>
      <c r="J1570" s="14" t="s">
        <v>5340</v>
      </c>
    </row>
    <row r="1571" spans="4:10" ht="25" customHeight="1" x14ac:dyDescent="0.2">
      <c r="D1571" s="13" t="s">
        <v>103</v>
      </c>
      <c r="E1571" s="13" t="s">
        <v>2920</v>
      </c>
      <c r="F1571" s="13" t="s">
        <v>2919</v>
      </c>
      <c r="G1571" s="14" t="str">
        <f t="shared" si="24"/>
        <v>38386</v>
      </c>
      <c r="H1571" s="14" t="s">
        <v>57</v>
      </c>
      <c r="I1571" s="14" t="s">
        <v>20</v>
      </c>
      <c r="J1571" s="14" t="s">
        <v>5341</v>
      </c>
    </row>
    <row r="1572" spans="4:10" ht="25" customHeight="1" x14ac:dyDescent="0.2">
      <c r="D1572" s="13" t="s">
        <v>103</v>
      </c>
      <c r="E1572" s="13" t="s">
        <v>188</v>
      </c>
      <c r="F1572" s="13" t="s">
        <v>2921</v>
      </c>
      <c r="G1572" s="14" t="str">
        <f t="shared" si="24"/>
        <v>38401</v>
      </c>
      <c r="H1572" s="14" t="s">
        <v>57</v>
      </c>
      <c r="I1572" s="14" t="s">
        <v>20</v>
      </c>
      <c r="J1572" s="14" t="s">
        <v>3972</v>
      </c>
    </row>
    <row r="1573" spans="4:10" ht="25" customHeight="1" x14ac:dyDescent="0.2">
      <c r="D1573" s="13" t="s">
        <v>103</v>
      </c>
      <c r="E1573" s="13" t="s">
        <v>2923</v>
      </c>
      <c r="F1573" s="13" t="s">
        <v>2922</v>
      </c>
      <c r="G1573" s="14" t="str">
        <f t="shared" si="24"/>
        <v>38402</v>
      </c>
      <c r="H1573" s="14" t="s">
        <v>57</v>
      </c>
      <c r="I1573" s="14" t="s">
        <v>20</v>
      </c>
      <c r="J1573" s="14" t="s">
        <v>5342</v>
      </c>
    </row>
    <row r="1574" spans="4:10" ht="25" customHeight="1" x14ac:dyDescent="0.2">
      <c r="D1574" s="13" t="s">
        <v>103</v>
      </c>
      <c r="E1574" s="13" t="s">
        <v>2925</v>
      </c>
      <c r="F1574" s="13" t="s">
        <v>2924</v>
      </c>
      <c r="G1574" s="14" t="str">
        <f t="shared" si="24"/>
        <v>38422</v>
      </c>
      <c r="H1574" s="14" t="s">
        <v>57</v>
      </c>
      <c r="I1574" s="14" t="s">
        <v>20</v>
      </c>
      <c r="J1574" s="14" t="s">
        <v>5343</v>
      </c>
    </row>
    <row r="1575" spans="4:10" ht="25" customHeight="1" x14ac:dyDescent="0.2">
      <c r="D1575" s="13" t="s">
        <v>103</v>
      </c>
      <c r="E1575" s="13" t="s">
        <v>2927</v>
      </c>
      <c r="F1575" s="13" t="s">
        <v>2926</v>
      </c>
      <c r="G1575" s="14" t="str">
        <f t="shared" si="24"/>
        <v>38442</v>
      </c>
      <c r="H1575" s="14" t="s">
        <v>57</v>
      </c>
      <c r="I1575" s="14" t="s">
        <v>20</v>
      </c>
      <c r="J1575" s="14" t="s">
        <v>5344</v>
      </c>
    </row>
    <row r="1576" spans="4:10" ht="25" customHeight="1" x14ac:dyDescent="0.2">
      <c r="D1576" s="13" t="s">
        <v>103</v>
      </c>
      <c r="E1576" s="13" t="s">
        <v>2929</v>
      </c>
      <c r="F1576" s="13" t="s">
        <v>2928</v>
      </c>
      <c r="G1576" s="14" t="str">
        <f t="shared" si="24"/>
        <v>38484</v>
      </c>
      <c r="H1576" s="14" t="s">
        <v>57</v>
      </c>
      <c r="I1576" s="14" t="s">
        <v>20</v>
      </c>
      <c r="J1576" s="14" t="s">
        <v>5345</v>
      </c>
    </row>
    <row r="1577" spans="4:10" ht="25" customHeight="1" x14ac:dyDescent="0.2">
      <c r="D1577" s="13" t="s">
        <v>103</v>
      </c>
      <c r="E1577" s="13" t="s">
        <v>2931</v>
      </c>
      <c r="F1577" s="13" t="s">
        <v>2930</v>
      </c>
      <c r="G1577" s="14" t="str">
        <f t="shared" si="24"/>
        <v>38488</v>
      </c>
      <c r="H1577" s="14" t="s">
        <v>57</v>
      </c>
      <c r="I1577" s="14" t="s">
        <v>20</v>
      </c>
      <c r="J1577" s="14" t="s">
        <v>5346</v>
      </c>
    </row>
    <row r="1578" spans="4:10" ht="25" customHeight="1" x14ac:dyDescent="0.2">
      <c r="D1578" s="13" t="s">
        <v>103</v>
      </c>
      <c r="E1578" s="13" t="s">
        <v>2933</v>
      </c>
      <c r="F1578" s="13" t="s">
        <v>2932</v>
      </c>
      <c r="G1578" s="14" t="str">
        <f t="shared" si="24"/>
        <v>38506</v>
      </c>
      <c r="H1578" s="14" t="s">
        <v>57</v>
      </c>
      <c r="I1578" s="14" t="s">
        <v>20</v>
      </c>
      <c r="J1578" s="14" t="s">
        <v>5347</v>
      </c>
    </row>
    <row r="1579" spans="4:10" ht="25" customHeight="1" x14ac:dyDescent="0.2">
      <c r="D1579" s="13" t="s">
        <v>104</v>
      </c>
      <c r="E1579" s="13" t="s">
        <v>2935</v>
      </c>
      <c r="F1579" s="13" t="s">
        <v>2934</v>
      </c>
      <c r="G1579" s="14" t="str">
        <f t="shared" si="24"/>
        <v>39201</v>
      </c>
      <c r="H1579" s="14" t="s">
        <v>58</v>
      </c>
      <c r="I1579" s="14" t="s">
        <v>58</v>
      </c>
      <c r="J1579" s="14" t="s">
        <v>20</v>
      </c>
    </row>
    <row r="1580" spans="4:10" ht="25" customHeight="1" x14ac:dyDescent="0.2">
      <c r="D1580" s="13" t="s">
        <v>104</v>
      </c>
      <c r="E1580" s="13" t="s">
        <v>2937</v>
      </c>
      <c r="F1580" s="13" t="s">
        <v>2936</v>
      </c>
      <c r="G1580" s="14" t="str">
        <f t="shared" si="24"/>
        <v>39202</v>
      </c>
      <c r="H1580" s="14" t="s">
        <v>58</v>
      </c>
      <c r="I1580" s="14" t="s">
        <v>5348</v>
      </c>
      <c r="J1580" s="14" t="s">
        <v>20</v>
      </c>
    </row>
    <row r="1581" spans="4:10" ht="25" customHeight="1" x14ac:dyDescent="0.2">
      <c r="D1581" s="13" t="s">
        <v>104</v>
      </c>
      <c r="E1581" s="13" t="s">
        <v>2939</v>
      </c>
      <c r="F1581" s="13" t="s">
        <v>2938</v>
      </c>
      <c r="G1581" s="14" t="str">
        <f t="shared" si="24"/>
        <v>39203</v>
      </c>
      <c r="H1581" s="14" t="s">
        <v>58</v>
      </c>
      <c r="I1581" s="14" t="s">
        <v>5254</v>
      </c>
      <c r="J1581" s="14" t="s">
        <v>20</v>
      </c>
    </row>
    <row r="1582" spans="4:10" ht="25" customHeight="1" x14ac:dyDescent="0.2">
      <c r="D1582" s="13" t="s">
        <v>104</v>
      </c>
      <c r="E1582" s="13" t="s">
        <v>2941</v>
      </c>
      <c r="F1582" s="13" t="s">
        <v>2940</v>
      </c>
      <c r="G1582" s="14" t="str">
        <f t="shared" si="24"/>
        <v>39204</v>
      </c>
      <c r="H1582" s="14" t="s">
        <v>58</v>
      </c>
      <c r="I1582" s="14" t="s">
        <v>5349</v>
      </c>
      <c r="J1582" s="14" t="s">
        <v>20</v>
      </c>
    </row>
    <row r="1583" spans="4:10" ht="25" customHeight="1" x14ac:dyDescent="0.2">
      <c r="D1583" s="13" t="s">
        <v>104</v>
      </c>
      <c r="E1583" s="13" t="s">
        <v>2943</v>
      </c>
      <c r="F1583" s="13" t="s">
        <v>2942</v>
      </c>
      <c r="G1583" s="14" t="str">
        <f t="shared" si="24"/>
        <v>39205</v>
      </c>
      <c r="H1583" s="14" t="s">
        <v>58</v>
      </c>
      <c r="I1583" s="14" t="s">
        <v>5350</v>
      </c>
      <c r="J1583" s="14" t="s">
        <v>20</v>
      </c>
    </row>
    <row r="1584" spans="4:10" ht="25" customHeight="1" x14ac:dyDescent="0.2">
      <c r="D1584" s="13" t="s">
        <v>104</v>
      </c>
      <c r="E1584" s="13" t="s">
        <v>2945</v>
      </c>
      <c r="F1584" s="13" t="s">
        <v>2944</v>
      </c>
      <c r="G1584" s="14" t="str">
        <f t="shared" si="24"/>
        <v>39206</v>
      </c>
      <c r="H1584" s="14" t="s">
        <v>58</v>
      </c>
      <c r="I1584" s="14" t="s">
        <v>5351</v>
      </c>
      <c r="J1584" s="14" t="s">
        <v>20</v>
      </c>
    </row>
    <row r="1585" spans="4:10" ht="25" customHeight="1" x14ac:dyDescent="0.2">
      <c r="D1585" s="13" t="s">
        <v>104</v>
      </c>
      <c r="E1585" s="13" t="s">
        <v>2947</v>
      </c>
      <c r="F1585" s="13" t="s">
        <v>2946</v>
      </c>
      <c r="G1585" s="14" t="str">
        <f t="shared" si="24"/>
        <v>39208</v>
      </c>
      <c r="H1585" s="14" t="s">
        <v>58</v>
      </c>
      <c r="I1585" s="14" t="s">
        <v>5352</v>
      </c>
      <c r="J1585" s="14" t="s">
        <v>20</v>
      </c>
    </row>
    <row r="1586" spans="4:10" ht="25" customHeight="1" x14ac:dyDescent="0.2">
      <c r="D1586" s="13" t="s">
        <v>104</v>
      </c>
      <c r="E1586" s="13" t="s">
        <v>2949</v>
      </c>
      <c r="F1586" s="13" t="s">
        <v>2948</v>
      </c>
      <c r="G1586" s="14" t="str">
        <f t="shared" si="24"/>
        <v>39209</v>
      </c>
      <c r="H1586" s="14" t="s">
        <v>58</v>
      </c>
      <c r="I1586" s="14" t="s">
        <v>5353</v>
      </c>
      <c r="J1586" s="14" t="s">
        <v>20</v>
      </c>
    </row>
    <row r="1587" spans="4:10" ht="25" customHeight="1" x14ac:dyDescent="0.2">
      <c r="D1587" s="13" t="s">
        <v>104</v>
      </c>
      <c r="E1587" s="13" t="s">
        <v>2951</v>
      </c>
      <c r="F1587" s="13" t="s">
        <v>2950</v>
      </c>
      <c r="G1587" s="14" t="str">
        <f t="shared" si="24"/>
        <v>39210</v>
      </c>
      <c r="H1587" s="14" t="s">
        <v>58</v>
      </c>
      <c r="I1587" s="14" t="s">
        <v>5354</v>
      </c>
      <c r="J1587" s="14" t="s">
        <v>20</v>
      </c>
    </row>
    <row r="1588" spans="4:10" ht="25" customHeight="1" x14ac:dyDescent="0.2">
      <c r="D1588" s="13" t="s">
        <v>104</v>
      </c>
      <c r="E1588" s="13" t="s">
        <v>2953</v>
      </c>
      <c r="F1588" s="13" t="s">
        <v>2952</v>
      </c>
      <c r="G1588" s="14" t="str">
        <f t="shared" si="24"/>
        <v>39211</v>
      </c>
      <c r="H1588" s="14" t="s">
        <v>58</v>
      </c>
      <c r="I1588" s="14" t="s">
        <v>5355</v>
      </c>
      <c r="J1588" s="14" t="s">
        <v>20</v>
      </c>
    </row>
    <row r="1589" spans="4:10" ht="25" customHeight="1" x14ac:dyDescent="0.2">
      <c r="D1589" s="13" t="s">
        <v>104</v>
      </c>
      <c r="E1589" s="13" t="s">
        <v>2955</v>
      </c>
      <c r="F1589" s="13" t="s">
        <v>2954</v>
      </c>
      <c r="G1589" s="14" t="str">
        <f t="shared" si="24"/>
        <v>39212</v>
      </c>
      <c r="H1589" s="14" t="s">
        <v>58</v>
      </c>
      <c r="I1589" s="14" t="s">
        <v>5131</v>
      </c>
      <c r="J1589" s="14" t="s">
        <v>20</v>
      </c>
    </row>
    <row r="1590" spans="4:10" ht="25" customHeight="1" x14ac:dyDescent="0.2">
      <c r="D1590" s="13" t="s">
        <v>104</v>
      </c>
      <c r="E1590" s="13" t="s">
        <v>2957</v>
      </c>
      <c r="F1590" s="13" t="s">
        <v>2956</v>
      </c>
      <c r="G1590" s="14" t="str">
        <f t="shared" si="24"/>
        <v>39301</v>
      </c>
      <c r="H1590" s="14" t="s">
        <v>58</v>
      </c>
      <c r="I1590" s="14" t="s">
        <v>20</v>
      </c>
      <c r="J1590" s="14" t="s">
        <v>5356</v>
      </c>
    </row>
    <row r="1591" spans="4:10" ht="25" customHeight="1" x14ac:dyDescent="0.2">
      <c r="D1591" s="13" t="s">
        <v>104</v>
      </c>
      <c r="E1591" s="13" t="s">
        <v>2959</v>
      </c>
      <c r="F1591" s="13" t="s">
        <v>2958</v>
      </c>
      <c r="G1591" s="14" t="str">
        <f t="shared" si="24"/>
        <v>39302</v>
      </c>
      <c r="H1591" s="14" t="s">
        <v>58</v>
      </c>
      <c r="I1591" s="14" t="s">
        <v>20</v>
      </c>
      <c r="J1591" s="14" t="s">
        <v>5357</v>
      </c>
    </row>
    <row r="1592" spans="4:10" ht="25" customHeight="1" x14ac:dyDescent="0.2">
      <c r="D1592" s="13" t="s">
        <v>104</v>
      </c>
      <c r="E1592" s="13" t="s">
        <v>2961</v>
      </c>
      <c r="F1592" s="13" t="s">
        <v>2960</v>
      </c>
      <c r="G1592" s="14" t="str">
        <f t="shared" si="24"/>
        <v>39303</v>
      </c>
      <c r="H1592" s="14" t="s">
        <v>58</v>
      </c>
      <c r="I1592" s="14" t="s">
        <v>20</v>
      </c>
      <c r="J1592" s="14" t="s">
        <v>5358</v>
      </c>
    </row>
    <row r="1593" spans="4:10" ht="25" customHeight="1" x14ac:dyDescent="0.2">
      <c r="D1593" s="13" t="s">
        <v>104</v>
      </c>
      <c r="E1593" s="13" t="s">
        <v>2963</v>
      </c>
      <c r="F1593" s="13" t="s">
        <v>2962</v>
      </c>
      <c r="G1593" s="14" t="str">
        <f t="shared" si="24"/>
        <v>39304</v>
      </c>
      <c r="H1593" s="14" t="s">
        <v>58</v>
      </c>
      <c r="I1593" s="14" t="s">
        <v>20</v>
      </c>
      <c r="J1593" s="14" t="s">
        <v>5359</v>
      </c>
    </row>
    <row r="1594" spans="4:10" ht="25" customHeight="1" x14ac:dyDescent="0.2">
      <c r="D1594" s="13" t="s">
        <v>104</v>
      </c>
      <c r="E1594" s="13" t="s">
        <v>2965</v>
      </c>
      <c r="F1594" s="13" t="s">
        <v>2964</v>
      </c>
      <c r="G1594" s="14" t="str">
        <f t="shared" si="24"/>
        <v>39305</v>
      </c>
      <c r="H1594" s="14" t="s">
        <v>58</v>
      </c>
      <c r="I1594" s="14" t="s">
        <v>20</v>
      </c>
      <c r="J1594" s="14" t="s">
        <v>5360</v>
      </c>
    </row>
    <row r="1595" spans="4:10" ht="25" customHeight="1" x14ac:dyDescent="0.2">
      <c r="D1595" s="13" t="s">
        <v>104</v>
      </c>
      <c r="E1595" s="13" t="s">
        <v>2967</v>
      </c>
      <c r="F1595" s="13" t="s">
        <v>2966</v>
      </c>
      <c r="G1595" s="14" t="str">
        <f t="shared" si="24"/>
        <v>39306</v>
      </c>
      <c r="H1595" s="14" t="s">
        <v>58</v>
      </c>
      <c r="I1595" s="14" t="s">
        <v>20</v>
      </c>
      <c r="J1595" s="14" t="s">
        <v>5361</v>
      </c>
    </row>
    <row r="1596" spans="4:10" ht="25" customHeight="1" x14ac:dyDescent="0.2">
      <c r="D1596" s="13" t="s">
        <v>104</v>
      </c>
      <c r="E1596" s="13" t="s">
        <v>2969</v>
      </c>
      <c r="F1596" s="13" t="s">
        <v>2968</v>
      </c>
      <c r="G1596" s="14" t="str">
        <f t="shared" si="24"/>
        <v>39307</v>
      </c>
      <c r="H1596" s="14" t="s">
        <v>58</v>
      </c>
      <c r="I1596" s="14" t="s">
        <v>20</v>
      </c>
      <c r="J1596" s="14" t="s">
        <v>5362</v>
      </c>
    </row>
    <row r="1597" spans="4:10" ht="25" customHeight="1" x14ac:dyDescent="0.2">
      <c r="D1597" s="13" t="s">
        <v>104</v>
      </c>
      <c r="E1597" s="13" t="s">
        <v>2971</v>
      </c>
      <c r="F1597" s="13" t="s">
        <v>2970</v>
      </c>
      <c r="G1597" s="14" t="str">
        <f t="shared" si="24"/>
        <v>39341</v>
      </c>
      <c r="H1597" s="14" t="s">
        <v>58</v>
      </c>
      <c r="I1597" s="14" t="s">
        <v>20</v>
      </c>
      <c r="J1597" s="14" t="s">
        <v>5363</v>
      </c>
    </row>
    <row r="1598" spans="4:10" ht="25" customHeight="1" x14ac:dyDescent="0.2">
      <c r="D1598" s="13" t="s">
        <v>104</v>
      </c>
      <c r="E1598" s="13" t="s">
        <v>2973</v>
      </c>
      <c r="F1598" s="13" t="s">
        <v>2972</v>
      </c>
      <c r="G1598" s="14" t="str">
        <f t="shared" si="24"/>
        <v>39344</v>
      </c>
      <c r="H1598" s="14" t="s">
        <v>58</v>
      </c>
      <c r="I1598" s="14" t="s">
        <v>20</v>
      </c>
      <c r="J1598" s="14" t="s">
        <v>5364</v>
      </c>
    </row>
    <row r="1599" spans="4:10" ht="25" customHeight="1" x14ac:dyDescent="0.2">
      <c r="D1599" s="13" t="s">
        <v>104</v>
      </c>
      <c r="E1599" s="13" t="s">
        <v>2975</v>
      </c>
      <c r="F1599" s="13" t="s">
        <v>2974</v>
      </c>
      <c r="G1599" s="14" t="str">
        <f t="shared" si="24"/>
        <v>39363</v>
      </c>
      <c r="H1599" s="14" t="s">
        <v>58</v>
      </c>
      <c r="I1599" s="14" t="s">
        <v>20</v>
      </c>
      <c r="J1599" s="14" t="s">
        <v>5350</v>
      </c>
    </row>
    <row r="1600" spans="4:10" ht="25" customHeight="1" x14ac:dyDescent="0.2">
      <c r="D1600" s="13" t="s">
        <v>104</v>
      </c>
      <c r="E1600" s="13" t="s">
        <v>2977</v>
      </c>
      <c r="F1600" s="13" t="s">
        <v>2976</v>
      </c>
      <c r="G1600" s="14" t="str">
        <f t="shared" si="24"/>
        <v>39364</v>
      </c>
      <c r="H1600" s="14" t="s">
        <v>58</v>
      </c>
      <c r="I1600" s="14" t="s">
        <v>20</v>
      </c>
      <c r="J1600" s="14" t="s">
        <v>5365</v>
      </c>
    </row>
    <row r="1601" spans="4:10" ht="25" customHeight="1" x14ac:dyDescent="0.2">
      <c r="D1601" s="13" t="s">
        <v>104</v>
      </c>
      <c r="E1601" s="13" t="s">
        <v>2979</v>
      </c>
      <c r="F1601" s="13" t="s">
        <v>2978</v>
      </c>
      <c r="G1601" s="14" t="str">
        <f t="shared" si="24"/>
        <v>39386</v>
      </c>
      <c r="H1601" s="14" t="s">
        <v>58</v>
      </c>
      <c r="I1601" s="14" t="s">
        <v>20</v>
      </c>
      <c r="J1601" s="14" t="s">
        <v>5366</v>
      </c>
    </row>
    <row r="1602" spans="4:10" ht="25" customHeight="1" x14ac:dyDescent="0.2">
      <c r="D1602" s="13" t="s">
        <v>104</v>
      </c>
      <c r="E1602" s="13" t="s">
        <v>2981</v>
      </c>
      <c r="F1602" s="13" t="s">
        <v>2980</v>
      </c>
      <c r="G1602" s="14" t="str">
        <f t="shared" si="24"/>
        <v>39387</v>
      </c>
      <c r="H1602" s="14" t="s">
        <v>58</v>
      </c>
      <c r="I1602" s="14" t="s">
        <v>20</v>
      </c>
      <c r="J1602" s="14" t="s">
        <v>5367</v>
      </c>
    </row>
    <row r="1603" spans="4:10" ht="25" customHeight="1" x14ac:dyDescent="0.2">
      <c r="D1603" s="13" t="s">
        <v>104</v>
      </c>
      <c r="E1603" s="13" t="s">
        <v>2983</v>
      </c>
      <c r="F1603" s="13" t="s">
        <v>2982</v>
      </c>
      <c r="G1603" s="14" t="str">
        <f t="shared" si="24"/>
        <v>39401</v>
      </c>
      <c r="H1603" s="14" t="s">
        <v>58</v>
      </c>
      <c r="I1603" s="14" t="s">
        <v>20</v>
      </c>
      <c r="J1603" s="14" t="s">
        <v>5368</v>
      </c>
    </row>
    <row r="1604" spans="4:10" ht="25" customHeight="1" x14ac:dyDescent="0.2">
      <c r="D1604" s="13" t="s">
        <v>104</v>
      </c>
      <c r="E1604" s="13" t="s">
        <v>2985</v>
      </c>
      <c r="F1604" s="13" t="s">
        <v>2984</v>
      </c>
      <c r="G1604" s="14" t="str">
        <f t="shared" si="24"/>
        <v>39402</v>
      </c>
      <c r="H1604" s="14" t="s">
        <v>58</v>
      </c>
      <c r="I1604" s="14" t="s">
        <v>20</v>
      </c>
      <c r="J1604" s="14" t="s">
        <v>5369</v>
      </c>
    </row>
    <row r="1605" spans="4:10" ht="25" customHeight="1" x14ac:dyDescent="0.2">
      <c r="D1605" s="13" t="s">
        <v>104</v>
      </c>
      <c r="E1605" s="13" t="s">
        <v>2987</v>
      </c>
      <c r="F1605" s="13" t="s">
        <v>2986</v>
      </c>
      <c r="G1605" s="14" t="str">
        <f t="shared" ref="G1605:G1668" si="25">LEFT(F1605,5)</f>
        <v>39403</v>
      </c>
      <c r="H1605" s="14" t="s">
        <v>58</v>
      </c>
      <c r="I1605" s="14" t="s">
        <v>20</v>
      </c>
      <c r="J1605" s="14" t="s">
        <v>5370</v>
      </c>
    </row>
    <row r="1606" spans="4:10" ht="25" customHeight="1" x14ac:dyDescent="0.2">
      <c r="D1606" s="13" t="s">
        <v>104</v>
      </c>
      <c r="E1606" s="13" t="s">
        <v>2989</v>
      </c>
      <c r="F1606" s="13" t="s">
        <v>2988</v>
      </c>
      <c r="G1606" s="14" t="str">
        <f t="shared" si="25"/>
        <v>39405</v>
      </c>
      <c r="H1606" s="14" t="s">
        <v>58</v>
      </c>
      <c r="I1606" s="14" t="s">
        <v>20</v>
      </c>
      <c r="J1606" s="14" t="s">
        <v>5371</v>
      </c>
    </row>
    <row r="1607" spans="4:10" ht="25" customHeight="1" x14ac:dyDescent="0.2">
      <c r="D1607" s="13" t="s">
        <v>104</v>
      </c>
      <c r="E1607" s="13" t="s">
        <v>2991</v>
      </c>
      <c r="F1607" s="13" t="s">
        <v>2990</v>
      </c>
      <c r="G1607" s="14" t="str">
        <f t="shared" si="25"/>
        <v>39410</v>
      </c>
      <c r="H1607" s="14" t="s">
        <v>58</v>
      </c>
      <c r="I1607" s="14" t="s">
        <v>20</v>
      </c>
      <c r="J1607" s="14" t="s">
        <v>4077</v>
      </c>
    </row>
    <row r="1608" spans="4:10" ht="25" customHeight="1" x14ac:dyDescent="0.2">
      <c r="D1608" s="13" t="s">
        <v>104</v>
      </c>
      <c r="E1608" s="13" t="s">
        <v>2993</v>
      </c>
      <c r="F1608" s="13" t="s">
        <v>2992</v>
      </c>
      <c r="G1608" s="14" t="str">
        <f t="shared" si="25"/>
        <v>39411</v>
      </c>
      <c r="H1608" s="14" t="s">
        <v>58</v>
      </c>
      <c r="I1608" s="14" t="s">
        <v>20</v>
      </c>
      <c r="J1608" s="14" t="s">
        <v>5372</v>
      </c>
    </row>
    <row r="1609" spans="4:10" ht="25" customHeight="1" x14ac:dyDescent="0.2">
      <c r="D1609" s="13" t="s">
        <v>104</v>
      </c>
      <c r="E1609" s="13" t="s">
        <v>2995</v>
      </c>
      <c r="F1609" s="13" t="s">
        <v>2994</v>
      </c>
      <c r="G1609" s="14" t="str">
        <f t="shared" si="25"/>
        <v>39412</v>
      </c>
      <c r="H1609" s="14" t="s">
        <v>58</v>
      </c>
      <c r="I1609" s="14" t="s">
        <v>20</v>
      </c>
      <c r="J1609" s="14" t="s">
        <v>5354</v>
      </c>
    </row>
    <row r="1610" spans="4:10" ht="25" customHeight="1" x14ac:dyDescent="0.2">
      <c r="D1610" s="13" t="s">
        <v>104</v>
      </c>
      <c r="E1610" s="13" t="s">
        <v>2997</v>
      </c>
      <c r="F1610" s="13" t="s">
        <v>2996</v>
      </c>
      <c r="G1610" s="14" t="str">
        <f t="shared" si="25"/>
        <v>39424</v>
      </c>
      <c r="H1610" s="14" t="s">
        <v>58</v>
      </c>
      <c r="I1610" s="14" t="s">
        <v>20</v>
      </c>
      <c r="J1610" s="14" t="s">
        <v>4747</v>
      </c>
    </row>
    <row r="1611" spans="4:10" ht="25" customHeight="1" x14ac:dyDescent="0.2">
      <c r="D1611" s="13" t="s">
        <v>104</v>
      </c>
      <c r="E1611" s="13" t="s">
        <v>2999</v>
      </c>
      <c r="F1611" s="13" t="s">
        <v>2998</v>
      </c>
      <c r="G1611" s="14" t="str">
        <f t="shared" si="25"/>
        <v>39427</v>
      </c>
      <c r="H1611" s="14" t="s">
        <v>58</v>
      </c>
      <c r="I1611" s="14" t="s">
        <v>20</v>
      </c>
      <c r="J1611" s="14" t="s">
        <v>5258</v>
      </c>
    </row>
    <row r="1612" spans="4:10" ht="25" customHeight="1" x14ac:dyDescent="0.2">
      <c r="D1612" s="13" t="s">
        <v>104</v>
      </c>
      <c r="E1612" s="13" t="s">
        <v>3001</v>
      </c>
      <c r="F1612" s="13" t="s">
        <v>3000</v>
      </c>
      <c r="G1612" s="14" t="str">
        <f t="shared" si="25"/>
        <v>39428</v>
      </c>
      <c r="H1612" s="14" t="s">
        <v>58</v>
      </c>
      <c r="I1612" s="14" t="s">
        <v>20</v>
      </c>
      <c r="J1612" s="14" t="s">
        <v>5373</v>
      </c>
    </row>
    <row r="1613" spans="4:10" ht="25" customHeight="1" x14ac:dyDescent="0.2">
      <c r="D1613" s="14" t="s">
        <v>105</v>
      </c>
      <c r="E1613" s="14" t="s">
        <v>3916</v>
      </c>
      <c r="F1613" s="14" t="s">
        <v>3703</v>
      </c>
      <c r="G1613" s="14" t="str">
        <f t="shared" si="25"/>
        <v>40101</v>
      </c>
      <c r="H1613" s="14" t="s">
        <v>59</v>
      </c>
      <c r="I1613" s="14" t="s">
        <v>5374</v>
      </c>
      <c r="J1613" s="14" t="s">
        <v>5375</v>
      </c>
    </row>
    <row r="1614" spans="4:10" ht="25" customHeight="1" x14ac:dyDescent="0.2">
      <c r="D1614" s="14" t="s">
        <v>105</v>
      </c>
      <c r="E1614" s="14" t="s">
        <v>3917</v>
      </c>
      <c r="F1614" s="14" t="s">
        <v>3704</v>
      </c>
      <c r="G1614" s="14" t="str">
        <f t="shared" si="25"/>
        <v>40103</v>
      </c>
      <c r="H1614" s="14" t="s">
        <v>59</v>
      </c>
      <c r="I1614" s="14" t="s">
        <v>5374</v>
      </c>
      <c r="J1614" s="14" t="s">
        <v>5376</v>
      </c>
    </row>
    <row r="1615" spans="4:10" ht="25" customHeight="1" x14ac:dyDescent="0.2">
      <c r="D1615" s="14" t="s">
        <v>105</v>
      </c>
      <c r="E1615" s="14" t="s">
        <v>3918</v>
      </c>
      <c r="F1615" s="14" t="s">
        <v>3705</v>
      </c>
      <c r="G1615" s="14" t="str">
        <f t="shared" si="25"/>
        <v>40105</v>
      </c>
      <c r="H1615" s="14" t="s">
        <v>59</v>
      </c>
      <c r="I1615" s="14" t="s">
        <v>5374</v>
      </c>
      <c r="J1615" s="14" t="s">
        <v>5377</v>
      </c>
    </row>
    <row r="1616" spans="4:10" ht="25" customHeight="1" x14ac:dyDescent="0.2">
      <c r="D1616" s="14" t="s">
        <v>105</v>
      </c>
      <c r="E1616" s="14" t="s">
        <v>3919</v>
      </c>
      <c r="F1616" s="14" t="s">
        <v>3706</v>
      </c>
      <c r="G1616" s="14" t="str">
        <f t="shared" si="25"/>
        <v>40106</v>
      </c>
      <c r="H1616" s="14" t="s">
        <v>59</v>
      </c>
      <c r="I1616" s="14" t="s">
        <v>5374</v>
      </c>
      <c r="J1616" s="14" t="s">
        <v>5378</v>
      </c>
    </row>
    <row r="1617" spans="4:10" ht="25" customHeight="1" x14ac:dyDescent="0.2">
      <c r="D1617" s="14" t="s">
        <v>105</v>
      </c>
      <c r="E1617" s="14" t="s">
        <v>3920</v>
      </c>
      <c r="F1617" s="14" t="s">
        <v>3707</v>
      </c>
      <c r="G1617" s="14" t="str">
        <f t="shared" si="25"/>
        <v>40107</v>
      </c>
      <c r="H1617" s="14" t="s">
        <v>59</v>
      </c>
      <c r="I1617" s="14" t="s">
        <v>5374</v>
      </c>
      <c r="J1617" s="14" t="s">
        <v>5379</v>
      </c>
    </row>
    <row r="1618" spans="4:10" ht="25" customHeight="1" x14ac:dyDescent="0.2">
      <c r="D1618" s="14" t="s">
        <v>105</v>
      </c>
      <c r="E1618" s="14" t="s">
        <v>3921</v>
      </c>
      <c r="F1618" s="14" t="s">
        <v>3708</v>
      </c>
      <c r="G1618" s="14" t="str">
        <f t="shared" si="25"/>
        <v>40108</v>
      </c>
      <c r="H1618" s="14" t="s">
        <v>59</v>
      </c>
      <c r="I1618" s="14" t="s">
        <v>5374</v>
      </c>
      <c r="J1618" s="14" t="s">
        <v>5380</v>
      </c>
    </row>
    <row r="1619" spans="4:10" ht="25" customHeight="1" x14ac:dyDescent="0.2">
      <c r="D1619" s="14" t="s">
        <v>105</v>
      </c>
      <c r="E1619" s="14" t="s">
        <v>3922</v>
      </c>
      <c r="F1619" s="14" t="s">
        <v>3709</v>
      </c>
      <c r="G1619" s="14" t="str">
        <f t="shared" si="25"/>
        <v>40109</v>
      </c>
      <c r="H1619" s="14" t="s">
        <v>59</v>
      </c>
      <c r="I1619" s="14" t="s">
        <v>5374</v>
      </c>
      <c r="J1619" s="14" t="s">
        <v>5381</v>
      </c>
    </row>
    <row r="1620" spans="4:10" ht="25" customHeight="1" x14ac:dyDescent="0.2">
      <c r="D1620" s="14" t="s">
        <v>105</v>
      </c>
      <c r="E1620" s="14" t="s">
        <v>3923</v>
      </c>
      <c r="F1620" s="14" t="s">
        <v>3710</v>
      </c>
      <c r="G1620" s="14" t="str">
        <f t="shared" si="25"/>
        <v>40131</v>
      </c>
      <c r="H1620" s="14" t="s">
        <v>59</v>
      </c>
      <c r="I1620" s="14" t="s">
        <v>59</v>
      </c>
      <c r="J1620" s="14" t="s">
        <v>4669</v>
      </c>
    </row>
    <row r="1621" spans="4:10" ht="25" customHeight="1" x14ac:dyDescent="0.2">
      <c r="D1621" s="14" t="s">
        <v>105</v>
      </c>
      <c r="E1621" s="14" t="s">
        <v>3924</v>
      </c>
      <c r="F1621" s="14" t="s">
        <v>3711</v>
      </c>
      <c r="G1621" s="14" t="str">
        <f t="shared" si="25"/>
        <v>40132</v>
      </c>
      <c r="H1621" s="14" t="s">
        <v>59</v>
      </c>
      <c r="I1621" s="14" t="s">
        <v>59</v>
      </c>
      <c r="J1621" s="14" t="s">
        <v>5382</v>
      </c>
    </row>
    <row r="1622" spans="4:10" ht="25" customHeight="1" x14ac:dyDescent="0.2">
      <c r="D1622" s="14" t="s">
        <v>105</v>
      </c>
      <c r="E1622" s="14" t="s">
        <v>3925</v>
      </c>
      <c r="F1622" s="14" t="s">
        <v>3712</v>
      </c>
      <c r="G1622" s="14" t="str">
        <f t="shared" si="25"/>
        <v>40133</v>
      </c>
      <c r="H1622" s="14" t="s">
        <v>59</v>
      </c>
      <c r="I1622" s="14" t="s">
        <v>59</v>
      </c>
      <c r="J1622" s="14" t="s">
        <v>4445</v>
      </c>
    </row>
    <row r="1623" spans="4:10" ht="25" customHeight="1" x14ac:dyDescent="0.2">
      <c r="D1623" s="14" t="s">
        <v>105</v>
      </c>
      <c r="E1623" s="14" t="s">
        <v>3926</v>
      </c>
      <c r="F1623" s="14" t="s">
        <v>3713</v>
      </c>
      <c r="G1623" s="14" t="str">
        <f t="shared" si="25"/>
        <v>40134</v>
      </c>
      <c r="H1623" s="14" t="s">
        <v>59</v>
      </c>
      <c r="I1623" s="14" t="s">
        <v>59</v>
      </c>
      <c r="J1623" s="14" t="s">
        <v>4448</v>
      </c>
    </row>
    <row r="1624" spans="4:10" ht="25" customHeight="1" x14ac:dyDescent="0.2">
      <c r="D1624" s="14" t="s">
        <v>105</v>
      </c>
      <c r="E1624" s="14" t="s">
        <v>3927</v>
      </c>
      <c r="F1624" s="14" t="s">
        <v>3714</v>
      </c>
      <c r="G1624" s="14" t="str">
        <f t="shared" si="25"/>
        <v>40135</v>
      </c>
      <c r="H1624" s="14" t="s">
        <v>59</v>
      </c>
      <c r="I1624" s="14" t="s">
        <v>59</v>
      </c>
      <c r="J1624" s="14" t="s">
        <v>4441</v>
      </c>
    </row>
    <row r="1625" spans="4:10" ht="25" customHeight="1" x14ac:dyDescent="0.2">
      <c r="D1625" s="14" t="s">
        <v>105</v>
      </c>
      <c r="E1625" s="14" t="s">
        <v>3928</v>
      </c>
      <c r="F1625" s="14" t="s">
        <v>3715</v>
      </c>
      <c r="G1625" s="14" t="str">
        <f t="shared" si="25"/>
        <v>40136</v>
      </c>
      <c r="H1625" s="14" t="s">
        <v>59</v>
      </c>
      <c r="I1625" s="14" t="s">
        <v>59</v>
      </c>
      <c r="J1625" s="14" t="s">
        <v>5383</v>
      </c>
    </row>
    <row r="1626" spans="4:10" ht="25" customHeight="1" x14ac:dyDescent="0.2">
      <c r="D1626" s="14" t="s">
        <v>105</v>
      </c>
      <c r="E1626" s="14" t="s">
        <v>3929</v>
      </c>
      <c r="F1626" s="14" t="s">
        <v>3716</v>
      </c>
      <c r="G1626" s="14" t="str">
        <f t="shared" si="25"/>
        <v>40137</v>
      </c>
      <c r="H1626" s="14" t="s">
        <v>59</v>
      </c>
      <c r="I1626" s="14" t="s">
        <v>59</v>
      </c>
      <c r="J1626" s="14" t="s">
        <v>5384</v>
      </c>
    </row>
    <row r="1627" spans="4:10" ht="25" customHeight="1" x14ac:dyDescent="0.2">
      <c r="D1627" s="13" t="s">
        <v>105</v>
      </c>
      <c r="E1627" s="13" t="s">
        <v>3003</v>
      </c>
      <c r="F1627" s="13" t="s">
        <v>3002</v>
      </c>
      <c r="G1627" s="14" t="str">
        <f t="shared" si="25"/>
        <v>40202</v>
      </c>
      <c r="H1627" s="14" t="s">
        <v>59</v>
      </c>
      <c r="I1627" s="14" t="s">
        <v>5385</v>
      </c>
      <c r="J1627" s="14" t="s">
        <v>20</v>
      </c>
    </row>
    <row r="1628" spans="4:10" ht="25" customHeight="1" x14ac:dyDescent="0.2">
      <c r="D1628" s="13" t="s">
        <v>105</v>
      </c>
      <c r="E1628" s="13" t="s">
        <v>3005</v>
      </c>
      <c r="F1628" s="13" t="s">
        <v>3004</v>
      </c>
      <c r="G1628" s="14" t="str">
        <f t="shared" si="25"/>
        <v>40203</v>
      </c>
      <c r="H1628" s="14" t="s">
        <v>59</v>
      </c>
      <c r="I1628" s="14" t="s">
        <v>5386</v>
      </c>
      <c r="J1628" s="14" t="s">
        <v>20</v>
      </c>
    </row>
    <row r="1629" spans="4:10" ht="25" customHeight="1" x14ac:dyDescent="0.2">
      <c r="D1629" s="13" t="s">
        <v>105</v>
      </c>
      <c r="E1629" s="13" t="s">
        <v>3007</v>
      </c>
      <c r="F1629" s="13" t="s">
        <v>3006</v>
      </c>
      <c r="G1629" s="14" t="str">
        <f t="shared" si="25"/>
        <v>40204</v>
      </c>
      <c r="H1629" s="14" t="s">
        <v>59</v>
      </c>
      <c r="I1629" s="14" t="s">
        <v>5387</v>
      </c>
      <c r="J1629" s="14" t="s">
        <v>20</v>
      </c>
    </row>
    <row r="1630" spans="4:10" ht="25" customHeight="1" x14ac:dyDescent="0.2">
      <c r="D1630" s="13" t="s">
        <v>105</v>
      </c>
      <c r="E1630" s="13" t="s">
        <v>3009</v>
      </c>
      <c r="F1630" s="13" t="s">
        <v>3008</v>
      </c>
      <c r="G1630" s="14" t="str">
        <f t="shared" si="25"/>
        <v>40205</v>
      </c>
      <c r="H1630" s="14" t="s">
        <v>59</v>
      </c>
      <c r="I1630" s="14" t="s">
        <v>5388</v>
      </c>
      <c r="J1630" s="14" t="s">
        <v>20</v>
      </c>
    </row>
    <row r="1631" spans="4:10" ht="25" customHeight="1" x14ac:dyDescent="0.2">
      <c r="D1631" s="13" t="s">
        <v>105</v>
      </c>
      <c r="E1631" s="13" t="s">
        <v>3011</v>
      </c>
      <c r="F1631" s="13" t="s">
        <v>3010</v>
      </c>
      <c r="G1631" s="14" t="str">
        <f t="shared" si="25"/>
        <v>40206</v>
      </c>
      <c r="H1631" s="14" t="s">
        <v>59</v>
      </c>
      <c r="I1631" s="14" t="s">
        <v>5389</v>
      </c>
      <c r="J1631" s="14" t="s">
        <v>20</v>
      </c>
    </row>
    <row r="1632" spans="4:10" ht="25" customHeight="1" x14ac:dyDescent="0.2">
      <c r="D1632" s="13" t="s">
        <v>105</v>
      </c>
      <c r="E1632" s="13" t="s">
        <v>3013</v>
      </c>
      <c r="F1632" s="13" t="s">
        <v>3012</v>
      </c>
      <c r="G1632" s="14" t="str">
        <f t="shared" si="25"/>
        <v>40207</v>
      </c>
      <c r="H1632" s="14" t="s">
        <v>59</v>
      </c>
      <c r="I1632" s="14" t="s">
        <v>5390</v>
      </c>
      <c r="J1632" s="14" t="s">
        <v>20</v>
      </c>
    </row>
    <row r="1633" spans="4:10" ht="25" customHeight="1" x14ac:dyDescent="0.2">
      <c r="D1633" s="13" t="s">
        <v>105</v>
      </c>
      <c r="E1633" s="13" t="s">
        <v>3015</v>
      </c>
      <c r="F1633" s="13" t="s">
        <v>3014</v>
      </c>
      <c r="G1633" s="14" t="str">
        <f t="shared" si="25"/>
        <v>40210</v>
      </c>
      <c r="H1633" s="14" t="s">
        <v>59</v>
      </c>
      <c r="I1633" s="14" t="s">
        <v>5391</v>
      </c>
      <c r="J1633" s="14" t="s">
        <v>20</v>
      </c>
    </row>
    <row r="1634" spans="4:10" ht="25" customHeight="1" x14ac:dyDescent="0.2">
      <c r="D1634" s="13" t="s">
        <v>105</v>
      </c>
      <c r="E1634" s="13" t="s">
        <v>3017</v>
      </c>
      <c r="F1634" s="13" t="s">
        <v>3016</v>
      </c>
      <c r="G1634" s="14" t="str">
        <f t="shared" si="25"/>
        <v>40211</v>
      </c>
      <c r="H1634" s="14" t="s">
        <v>59</v>
      </c>
      <c r="I1634" s="14" t="s">
        <v>5392</v>
      </c>
      <c r="J1634" s="14" t="s">
        <v>20</v>
      </c>
    </row>
    <row r="1635" spans="4:10" ht="25" customHeight="1" x14ac:dyDescent="0.2">
      <c r="D1635" s="13" t="s">
        <v>105</v>
      </c>
      <c r="E1635" s="13" t="s">
        <v>3019</v>
      </c>
      <c r="F1635" s="13" t="s">
        <v>3018</v>
      </c>
      <c r="G1635" s="14" t="str">
        <f t="shared" si="25"/>
        <v>40212</v>
      </c>
      <c r="H1635" s="14" t="s">
        <v>59</v>
      </c>
      <c r="I1635" s="14" t="s">
        <v>5365</v>
      </c>
      <c r="J1635" s="14" t="s">
        <v>20</v>
      </c>
    </row>
    <row r="1636" spans="4:10" ht="25" customHeight="1" x14ac:dyDescent="0.2">
      <c r="D1636" s="13" t="s">
        <v>105</v>
      </c>
      <c r="E1636" s="13" t="s">
        <v>3021</v>
      </c>
      <c r="F1636" s="13" t="s">
        <v>3020</v>
      </c>
      <c r="G1636" s="14" t="str">
        <f t="shared" si="25"/>
        <v>40213</v>
      </c>
      <c r="H1636" s="14" t="s">
        <v>59</v>
      </c>
      <c r="I1636" s="14" t="s">
        <v>5393</v>
      </c>
      <c r="J1636" s="14" t="s">
        <v>20</v>
      </c>
    </row>
    <row r="1637" spans="4:10" ht="25" customHeight="1" x14ac:dyDescent="0.2">
      <c r="D1637" s="13" t="s">
        <v>105</v>
      </c>
      <c r="E1637" s="13" t="s">
        <v>3023</v>
      </c>
      <c r="F1637" s="13" t="s">
        <v>3022</v>
      </c>
      <c r="G1637" s="14" t="str">
        <f t="shared" si="25"/>
        <v>40214</v>
      </c>
      <c r="H1637" s="14" t="s">
        <v>59</v>
      </c>
      <c r="I1637" s="14" t="s">
        <v>5394</v>
      </c>
      <c r="J1637" s="14" t="s">
        <v>20</v>
      </c>
    </row>
    <row r="1638" spans="4:10" ht="25" customHeight="1" x14ac:dyDescent="0.2">
      <c r="D1638" s="13" t="s">
        <v>105</v>
      </c>
      <c r="E1638" s="13" t="s">
        <v>3025</v>
      </c>
      <c r="F1638" s="13" t="s">
        <v>3024</v>
      </c>
      <c r="G1638" s="14" t="str">
        <f t="shared" si="25"/>
        <v>40215</v>
      </c>
      <c r="H1638" s="14" t="s">
        <v>59</v>
      </c>
      <c r="I1638" s="14" t="s">
        <v>5395</v>
      </c>
      <c r="J1638" s="14" t="s">
        <v>20</v>
      </c>
    </row>
    <row r="1639" spans="4:10" ht="25" customHeight="1" x14ac:dyDescent="0.2">
      <c r="D1639" s="13" t="s">
        <v>105</v>
      </c>
      <c r="E1639" s="13" t="s">
        <v>3027</v>
      </c>
      <c r="F1639" s="13" t="s">
        <v>3026</v>
      </c>
      <c r="G1639" s="14" t="str">
        <f t="shared" si="25"/>
        <v>40216</v>
      </c>
      <c r="H1639" s="14" t="s">
        <v>59</v>
      </c>
      <c r="I1639" s="14" t="s">
        <v>5396</v>
      </c>
      <c r="J1639" s="14" t="s">
        <v>20</v>
      </c>
    </row>
    <row r="1640" spans="4:10" ht="25" customHeight="1" x14ac:dyDescent="0.2">
      <c r="D1640" s="13" t="s">
        <v>105</v>
      </c>
      <c r="E1640" s="13" t="s">
        <v>3029</v>
      </c>
      <c r="F1640" s="13" t="s">
        <v>3028</v>
      </c>
      <c r="G1640" s="14" t="str">
        <f t="shared" si="25"/>
        <v>40217</v>
      </c>
      <c r="H1640" s="14" t="s">
        <v>59</v>
      </c>
      <c r="I1640" s="14" t="s">
        <v>5397</v>
      </c>
      <c r="J1640" s="14" t="s">
        <v>20</v>
      </c>
    </row>
    <row r="1641" spans="4:10" ht="25" customHeight="1" x14ac:dyDescent="0.2">
      <c r="D1641" s="13" t="s">
        <v>105</v>
      </c>
      <c r="E1641" s="13" t="s">
        <v>3031</v>
      </c>
      <c r="F1641" s="13" t="s">
        <v>3030</v>
      </c>
      <c r="G1641" s="14" t="str">
        <f t="shared" si="25"/>
        <v>40218</v>
      </c>
      <c r="H1641" s="14" t="s">
        <v>59</v>
      </c>
      <c r="I1641" s="14" t="s">
        <v>5398</v>
      </c>
      <c r="J1641" s="14" t="s">
        <v>20</v>
      </c>
    </row>
    <row r="1642" spans="4:10" ht="25" customHeight="1" x14ac:dyDescent="0.2">
      <c r="D1642" s="13" t="s">
        <v>105</v>
      </c>
      <c r="E1642" s="13" t="s">
        <v>3033</v>
      </c>
      <c r="F1642" s="13" t="s">
        <v>3032</v>
      </c>
      <c r="G1642" s="14" t="str">
        <f t="shared" si="25"/>
        <v>40219</v>
      </c>
      <c r="H1642" s="14" t="s">
        <v>59</v>
      </c>
      <c r="I1642" s="14" t="s">
        <v>5399</v>
      </c>
      <c r="J1642" s="14" t="s">
        <v>20</v>
      </c>
    </row>
    <row r="1643" spans="4:10" ht="25" customHeight="1" x14ac:dyDescent="0.2">
      <c r="D1643" s="13" t="s">
        <v>105</v>
      </c>
      <c r="E1643" s="13" t="s">
        <v>3035</v>
      </c>
      <c r="F1643" s="13" t="s">
        <v>3034</v>
      </c>
      <c r="G1643" s="14" t="str">
        <f t="shared" si="25"/>
        <v>40220</v>
      </c>
      <c r="H1643" s="14" t="s">
        <v>59</v>
      </c>
      <c r="I1643" s="14" t="s">
        <v>5400</v>
      </c>
      <c r="J1643" s="14" t="s">
        <v>20</v>
      </c>
    </row>
    <row r="1644" spans="4:10" ht="25" customHeight="1" x14ac:dyDescent="0.2">
      <c r="D1644" s="13" t="s">
        <v>105</v>
      </c>
      <c r="E1644" s="13" t="s">
        <v>3037</v>
      </c>
      <c r="F1644" s="13" t="s">
        <v>3036</v>
      </c>
      <c r="G1644" s="14" t="str">
        <f t="shared" si="25"/>
        <v>40221</v>
      </c>
      <c r="H1644" s="14" t="s">
        <v>59</v>
      </c>
      <c r="I1644" s="14" t="s">
        <v>5401</v>
      </c>
      <c r="J1644" s="14" t="s">
        <v>20</v>
      </c>
    </row>
    <row r="1645" spans="4:10" ht="25" customHeight="1" x14ac:dyDescent="0.2">
      <c r="D1645" s="13" t="s">
        <v>105</v>
      </c>
      <c r="E1645" s="13" t="s">
        <v>3039</v>
      </c>
      <c r="F1645" s="13" t="s">
        <v>3038</v>
      </c>
      <c r="G1645" s="14" t="str">
        <f t="shared" si="25"/>
        <v>40223</v>
      </c>
      <c r="H1645" s="14" t="s">
        <v>59</v>
      </c>
      <c r="I1645" s="14" t="s">
        <v>5402</v>
      </c>
      <c r="J1645" s="14" t="s">
        <v>20</v>
      </c>
    </row>
    <row r="1646" spans="4:10" ht="25" customHeight="1" x14ac:dyDescent="0.2">
      <c r="D1646" s="13" t="s">
        <v>105</v>
      </c>
      <c r="E1646" s="13" t="s">
        <v>3041</v>
      </c>
      <c r="F1646" s="13" t="s">
        <v>3040</v>
      </c>
      <c r="G1646" s="14" t="str">
        <f t="shared" si="25"/>
        <v>40224</v>
      </c>
      <c r="H1646" s="14" t="s">
        <v>59</v>
      </c>
      <c r="I1646" s="14" t="s">
        <v>5403</v>
      </c>
      <c r="J1646" s="14" t="s">
        <v>20</v>
      </c>
    </row>
    <row r="1647" spans="4:10" ht="25" customHeight="1" x14ac:dyDescent="0.2">
      <c r="D1647" s="13" t="s">
        <v>105</v>
      </c>
      <c r="E1647" s="13" t="s">
        <v>3043</v>
      </c>
      <c r="F1647" s="13" t="s">
        <v>3042</v>
      </c>
      <c r="G1647" s="14" t="str">
        <f t="shared" si="25"/>
        <v>40225</v>
      </c>
      <c r="H1647" s="14" t="s">
        <v>59</v>
      </c>
      <c r="I1647" s="14" t="s">
        <v>5404</v>
      </c>
      <c r="J1647" s="14" t="s">
        <v>20</v>
      </c>
    </row>
    <row r="1648" spans="4:10" ht="25" customHeight="1" x14ac:dyDescent="0.2">
      <c r="D1648" s="13" t="s">
        <v>105</v>
      </c>
      <c r="E1648" s="13" t="s">
        <v>3045</v>
      </c>
      <c r="F1648" s="13" t="s">
        <v>3044</v>
      </c>
      <c r="G1648" s="14" t="str">
        <f t="shared" si="25"/>
        <v>40226</v>
      </c>
      <c r="H1648" s="14" t="s">
        <v>59</v>
      </c>
      <c r="I1648" s="14" t="s">
        <v>5405</v>
      </c>
      <c r="J1648" s="14" t="s">
        <v>20</v>
      </c>
    </row>
    <row r="1649" spans="4:10" ht="25" customHeight="1" x14ac:dyDescent="0.2">
      <c r="D1649" s="13" t="s">
        <v>105</v>
      </c>
      <c r="E1649" s="13" t="s">
        <v>3047</v>
      </c>
      <c r="F1649" s="13" t="s">
        <v>3046</v>
      </c>
      <c r="G1649" s="14" t="str">
        <f t="shared" si="25"/>
        <v>40227</v>
      </c>
      <c r="H1649" s="14" t="s">
        <v>59</v>
      </c>
      <c r="I1649" s="14" t="s">
        <v>5406</v>
      </c>
      <c r="J1649" s="14" t="s">
        <v>20</v>
      </c>
    </row>
    <row r="1650" spans="4:10" ht="25" customHeight="1" x14ac:dyDescent="0.2">
      <c r="D1650" s="13" t="s">
        <v>105</v>
      </c>
      <c r="E1650" s="13" t="s">
        <v>3049</v>
      </c>
      <c r="F1650" s="13" t="s">
        <v>3048</v>
      </c>
      <c r="G1650" s="14" t="str">
        <f t="shared" si="25"/>
        <v>40228</v>
      </c>
      <c r="H1650" s="14" t="s">
        <v>59</v>
      </c>
      <c r="I1650" s="14" t="s">
        <v>5407</v>
      </c>
      <c r="J1650" s="14" t="s">
        <v>20</v>
      </c>
    </row>
    <row r="1651" spans="4:10" ht="25" customHeight="1" x14ac:dyDescent="0.2">
      <c r="D1651" s="13" t="s">
        <v>105</v>
      </c>
      <c r="E1651" s="13" t="s">
        <v>3051</v>
      </c>
      <c r="F1651" s="13" t="s">
        <v>3050</v>
      </c>
      <c r="G1651" s="14" t="str">
        <f t="shared" si="25"/>
        <v>40229</v>
      </c>
      <c r="H1651" s="14" t="s">
        <v>59</v>
      </c>
      <c r="I1651" s="14" t="s">
        <v>5408</v>
      </c>
      <c r="J1651" s="14" t="s">
        <v>20</v>
      </c>
    </row>
    <row r="1652" spans="4:10" ht="25" customHeight="1" x14ac:dyDescent="0.2">
      <c r="D1652" s="13" t="s">
        <v>105</v>
      </c>
      <c r="E1652" s="13" t="s">
        <v>3053</v>
      </c>
      <c r="F1652" s="13" t="s">
        <v>3052</v>
      </c>
      <c r="G1652" s="14" t="str">
        <f t="shared" si="25"/>
        <v>40230</v>
      </c>
      <c r="H1652" s="14" t="s">
        <v>59</v>
      </c>
      <c r="I1652" s="14" t="s">
        <v>5409</v>
      </c>
      <c r="J1652" s="14" t="s">
        <v>20</v>
      </c>
    </row>
    <row r="1653" spans="4:10" ht="25" customHeight="1" x14ac:dyDescent="0.2">
      <c r="D1653" s="13" t="s">
        <v>3055</v>
      </c>
      <c r="E1653" s="13" t="s">
        <v>3056</v>
      </c>
      <c r="F1653" s="13" t="s">
        <v>3054</v>
      </c>
      <c r="G1653" s="14" t="str">
        <f t="shared" si="25"/>
        <v>40231</v>
      </c>
      <c r="H1653" s="14" t="s">
        <v>59</v>
      </c>
      <c r="I1653" s="14" t="s">
        <v>4407</v>
      </c>
      <c r="J1653" s="14" t="s">
        <v>20</v>
      </c>
    </row>
    <row r="1654" spans="4:10" ht="25" customHeight="1" x14ac:dyDescent="0.2">
      <c r="D1654" s="13" t="s">
        <v>105</v>
      </c>
      <c r="E1654" s="13" t="s">
        <v>3058</v>
      </c>
      <c r="F1654" s="13" t="s">
        <v>3057</v>
      </c>
      <c r="G1654" s="14" t="str">
        <f t="shared" si="25"/>
        <v>40341</v>
      </c>
      <c r="H1654" s="14" t="s">
        <v>59</v>
      </c>
      <c r="I1654" s="14" t="s">
        <v>20</v>
      </c>
      <c r="J1654" s="14" t="s">
        <v>5410</v>
      </c>
    </row>
    <row r="1655" spans="4:10" ht="25" customHeight="1" x14ac:dyDescent="0.2">
      <c r="D1655" s="13" t="s">
        <v>105</v>
      </c>
      <c r="E1655" s="13" t="s">
        <v>3060</v>
      </c>
      <c r="F1655" s="13" t="s">
        <v>3059</v>
      </c>
      <c r="G1655" s="14" t="str">
        <f t="shared" si="25"/>
        <v>40342</v>
      </c>
      <c r="H1655" s="14" t="s">
        <v>59</v>
      </c>
      <c r="I1655" s="14" t="s">
        <v>20</v>
      </c>
      <c r="J1655" s="14" t="s">
        <v>5411</v>
      </c>
    </row>
    <row r="1656" spans="4:10" ht="25" customHeight="1" x14ac:dyDescent="0.2">
      <c r="D1656" s="13" t="s">
        <v>105</v>
      </c>
      <c r="E1656" s="13" t="s">
        <v>3062</v>
      </c>
      <c r="F1656" s="13" t="s">
        <v>3061</v>
      </c>
      <c r="G1656" s="14" t="str">
        <f t="shared" si="25"/>
        <v>40343</v>
      </c>
      <c r="H1656" s="14" t="s">
        <v>59</v>
      </c>
      <c r="I1656" s="14" t="s">
        <v>20</v>
      </c>
      <c r="J1656" s="14" t="s">
        <v>5412</v>
      </c>
    </row>
    <row r="1657" spans="4:10" ht="25" customHeight="1" x14ac:dyDescent="0.2">
      <c r="D1657" s="13" t="s">
        <v>105</v>
      </c>
      <c r="E1657" s="13" t="s">
        <v>3064</v>
      </c>
      <c r="F1657" s="13" t="s">
        <v>3063</v>
      </c>
      <c r="G1657" s="14" t="str">
        <f t="shared" si="25"/>
        <v>40344</v>
      </c>
      <c r="H1657" s="14" t="s">
        <v>59</v>
      </c>
      <c r="I1657" s="14" t="s">
        <v>20</v>
      </c>
      <c r="J1657" s="14" t="s">
        <v>5413</v>
      </c>
    </row>
    <row r="1658" spans="4:10" ht="25" customHeight="1" x14ac:dyDescent="0.2">
      <c r="D1658" s="13" t="s">
        <v>105</v>
      </c>
      <c r="E1658" s="13" t="s">
        <v>3066</v>
      </c>
      <c r="F1658" s="13" t="s">
        <v>3065</v>
      </c>
      <c r="G1658" s="14" t="str">
        <f t="shared" si="25"/>
        <v>40345</v>
      </c>
      <c r="H1658" s="14" t="s">
        <v>59</v>
      </c>
      <c r="I1658" s="14" t="s">
        <v>20</v>
      </c>
      <c r="J1658" s="14" t="s">
        <v>5172</v>
      </c>
    </row>
    <row r="1659" spans="4:10" ht="25" customHeight="1" x14ac:dyDescent="0.2">
      <c r="D1659" s="13" t="s">
        <v>105</v>
      </c>
      <c r="E1659" s="13" t="s">
        <v>3068</v>
      </c>
      <c r="F1659" s="13" t="s">
        <v>3067</v>
      </c>
      <c r="G1659" s="14" t="str">
        <f t="shared" si="25"/>
        <v>40348</v>
      </c>
      <c r="H1659" s="14" t="s">
        <v>59</v>
      </c>
      <c r="I1659" s="14" t="s">
        <v>20</v>
      </c>
      <c r="J1659" s="14" t="s">
        <v>5414</v>
      </c>
    </row>
    <row r="1660" spans="4:10" ht="25" customHeight="1" x14ac:dyDescent="0.2">
      <c r="D1660" s="13" t="s">
        <v>105</v>
      </c>
      <c r="E1660" s="13" t="s">
        <v>3070</v>
      </c>
      <c r="F1660" s="13" t="s">
        <v>3069</v>
      </c>
      <c r="G1660" s="14" t="str">
        <f t="shared" si="25"/>
        <v>40349</v>
      </c>
      <c r="H1660" s="14" t="s">
        <v>59</v>
      </c>
      <c r="I1660" s="14" t="s">
        <v>20</v>
      </c>
      <c r="J1660" s="14" t="s">
        <v>5415</v>
      </c>
    </row>
    <row r="1661" spans="4:10" ht="25" customHeight="1" x14ac:dyDescent="0.2">
      <c r="D1661" s="13" t="s">
        <v>105</v>
      </c>
      <c r="E1661" s="13" t="s">
        <v>3072</v>
      </c>
      <c r="F1661" s="13" t="s">
        <v>3071</v>
      </c>
      <c r="G1661" s="14" t="str">
        <f t="shared" si="25"/>
        <v>40381</v>
      </c>
      <c r="H1661" s="14" t="s">
        <v>59</v>
      </c>
      <c r="I1661" s="14" t="s">
        <v>20</v>
      </c>
      <c r="J1661" s="14" t="s">
        <v>5102</v>
      </c>
    </row>
    <row r="1662" spans="4:10" ht="25" customHeight="1" x14ac:dyDescent="0.2">
      <c r="D1662" s="13" t="s">
        <v>105</v>
      </c>
      <c r="E1662" s="13" t="s">
        <v>3074</v>
      </c>
      <c r="F1662" s="13" t="s">
        <v>3073</v>
      </c>
      <c r="G1662" s="14" t="str">
        <f t="shared" si="25"/>
        <v>40382</v>
      </c>
      <c r="H1662" s="14" t="s">
        <v>59</v>
      </c>
      <c r="I1662" s="14" t="s">
        <v>20</v>
      </c>
      <c r="J1662" s="14" t="s">
        <v>5416</v>
      </c>
    </row>
    <row r="1663" spans="4:10" ht="25" customHeight="1" x14ac:dyDescent="0.2">
      <c r="D1663" s="13" t="s">
        <v>105</v>
      </c>
      <c r="E1663" s="13" t="s">
        <v>3076</v>
      </c>
      <c r="F1663" s="13" t="s">
        <v>3075</v>
      </c>
      <c r="G1663" s="14" t="str">
        <f t="shared" si="25"/>
        <v>40383</v>
      </c>
      <c r="H1663" s="14" t="s">
        <v>59</v>
      </c>
      <c r="I1663" s="14" t="s">
        <v>20</v>
      </c>
      <c r="J1663" s="14" t="s">
        <v>5417</v>
      </c>
    </row>
    <row r="1664" spans="4:10" ht="25" customHeight="1" x14ac:dyDescent="0.2">
      <c r="D1664" s="13" t="s">
        <v>105</v>
      </c>
      <c r="E1664" s="13" t="s">
        <v>3078</v>
      </c>
      <c r="F1664" s="13" t="s">
        <v>3077</v>
      </c>
      <c r="G1664" s="14" t="str">
        <f t="shared" si="25"/>
        <v>40384</v>
      </c>
      <c r="H1664" s="14" t="s">
        <v>59</v>
      </c>
      <c r="I1664" s="14" t="s">
        <v>20</v>
      </c>
      <c r="J1664" s="14" t="s">
        <v>5418</v>
      </c>
    </row>
    <row r="1665" spans="4:10" ht="25" customHeight="1" x14ac:dyDescent="0.2">
      <c r="D1665" s="13" t="s">
        <v>105</v>
      </c>
      <c r="E1665" s="13" t="s">
        <v>3080</v>
      </c>
      <c r="F1665" s="13" t="s">
        <v>3079</v>
      </c>
      <c r="G1665" s="14" t="str">
        <f t="shared" si="25"/>
        <v>40401</v>
      </c>
      <c r="H1665" s="14" t="s">
        <v>59</v>
      </c>
      <c r="I1665" s="14" t="s">
        <v>20</v>
      </c>
      <c r="J1665" s="14" t="s">
        <v>5419</v>
      </c>
    </row>
    <row r="1666" spans="4:10" ht="25" customHeight="1" x14ac:dyDescent="0.2">
      <c r="D1666" s="13" t="s">
        <v>105</v>
      </c>
      <c r="E1666" s="13" t="s">
        <v>3082</v>
      </c>
      <c r="F1666" s="13" t="s">
        <v>3081</v>
      </c>
      <c r="G1666" s="14" t="str">
        <f t="shared" si="25"/>
        <v>40402</v>
      </c>
      <c r="H1666" s="14" t="s">
        <v>59</v>
      </c>
      <c r="I1666" s="14" t="s">
        <v>20</v>
      </c>
      <c r="J1666" s="14" t="s">
        <v>5420</v>
      </c>
    </row>
    <row r="1667" spans="4:10" ht="25" customHeight="1" x14ac:dyDescent="0.2">
      <c r="D1667" s="13" t="s">
        <v>105</v>
      </c>
      <c r="E1667" s="13" t="s">
        <v>3084</v>
      </c>
      <c r="F1667" s="13" t="s">
        <v>3083</v>
      </c>
      <c r="G1667" s="14" t="str">
        <f t="shared" si="25"/>
        <v>40421</v>
      </c>
      <c r="H1667" s="14" t="s">
        <v>59</v>
      </c>
      <c r="I1667" s="14" t="s">
        <v>20</v>
      </c>
      <c r="J1667" s="14" t="s">
        <v>5421</v>
      </c>
    </row>
    <row r="1668" spans="4:10" ht="25" customHeight="1" x14ac:dyDescent="0.2">
      <c r="D1668" s="13" t="s">
        <v>105</v>
      </c>
      <c r="E1668" s="13" t="s">
        <v>3086</v>
      </c>
      <c r="F1668" s="13" t="s">
        <v>3085</v>
      </c>
      <c r="G1668" s="14" t="str">
        <f t="shared" si="25"/>
        <v>40447</v>
      </c>
      <c r="H1668" s="14" t="s">
        <v>59</v>
      </c>
      <c r="I1668" s="14" t="s">
        <v>20</v>
      </c>
      <c r="J1668" s="14" t="s">
        <v>5422</v>
      </c>
    </row>
    <row r="1669" spans="4:10" ht="25" customHeight="1" x14ac:dyDescent="0.2">
      <c r="D1669" s="13" t="s">
        <v>105</v>
      </c>
      <c r="E1669" s="13" t="s">
        <v>3088</v>
      </c>
      <c r="F1669" s="13" t="s">
        <v>3087</v>
      </c>
      <c r="G1669" s="14" t="str">
        <f t="shared" ref="G1669:G1732" si="26">LEFT(F1669,5)</f>
        <v>40448</v>
      </c>
      <c r="H1669" s="14" t="s">
        <v>59</v>
      </c>
      <c r="I1669" s="14" t="s">
        <v>20</v>
      </c>
      <c r="J1669" s="14" t="s">
        <v>5423</v>
      </c>
    </row>
    <row r="1670" spans="4:10" ht="25" customHeight="1" x14ac:dyDescent="0.2">
      <c r="D1670" s="13" t="s">
        <v>105</v>
      </c>
      <c r="E1670" s="13" t="s">
        <v>3090</v>
      </c>
      <c r="F1670" s="13" t="s">
        <v>3089</v>
      </c>
      <c r="G1670" s="14" t="str">
        <f t="shared" si="26"/>
        <v>40503</v>
      </c>
      <c r="H1670" s="14" t="s">
        <v>59</v>
      </c>
      <c r="I1670" s="14" t="s">
        <v>20</v>
      </c>
      <c r="J1670" s="14" t="s">
        <v>5424</v>
      </c>
    </row>
    <row r="1671" spans="4:10" ht="25" customHeight="1" x14ac:dyDescent="0.2">
      <c r="D1671" s="13" t="s">
        <v>105</v>
      </c>
      <c r="E1671" s="13" t="s">
        <v>3092</v>
      </c>
      <c r="F1671" s="13" t="s">
        <v>3091</v>
      </c>
      <c r="G1671" s="14" t="str">
        <f t="shared" si="26"/>
        <v>40522</v>
      </c>
      <c r="H1671" s="14" t="s">
        <v>59</v>
      </c>
      <c r="I1671" s="14" t="s">
        <v>20</v>
      </c>
      <c r="J1671" s="14" t="s">
        <v>5425</v>
      </c>
    </row>
    <row r="1672" spans="4:10" ht="25" customHeight="1" x14ac:dyDescent="0.2">
      <c r="D1672" s="13" t="s">
        <v>105</v>
      </c>
      <c r="E1672" s="13" t="s">
        <v>2578</v>
      </c>
      <c r="F1672" s="13" t="s">
        <v>3093</v>
      </c>
      <c r="G1672" s="14" t="str">
        <f t="shared" si="26"/>
        <v>40544</v>
      </c>
      <c r="H1672" s="14" t="s">
        <v>59</v>
      </c>
      <c r="I1672" s="14" t="s">
        <v>20</v>
      </c>
      <c r="J1672" s="14" t="s">
        <v>5180</v>
      </c>
    </row>
    <row r="1673" spans="4:10" ht="25" customHeight="1" x14ac:dyDescent="0.2">
      <c r="D1673" s="13" t="s">
        <v>105</v>
      </c>
      <c r="E1673" s="13" t="s">
        <v>3095</v>
      </c>
      <c r="F1673" s="13" t="s">
        <v>3094</v>
      </c>
      <c r="G1673" s="14" t="str">
        <f t="shared" si="26"/>
        <v>40601</v>
      </c>
      <c r="H1673" s="14" t="s">
        <v>59</v>
      </c>
      <c r="I1673" s="14" t="s">
        <v>20</v>
      </c>
      <c r="J1673" s="14" t="s">
        <v>5426</v>
      </c>
    </row>
    <row r="1674" spans="4:10" ht="25" customHeight="1" x14ac:dyDescent="0.2">
      <c r="D1674" s="13" t="s">
        <v>105</v>
      </c>
      <c r="E1674" s="13" t="s">
        <v>3097</v>
      </c>
      <c r="F1674" s="13" t="s">
        <v>3096</v>
      </c>
      <c r="G1674" s="14" t="str">
        <f t="shared" si="26"/>
        <v>40602</v>
      </c>
      <c r="H1674" s="14" t="s">
        <v>59</v>
      </c>
      <c r="I1674" s="14" t="s">
        <v>20</v>
      </c>
      <c r="J1674" s="14" t="s">
        <v>5427</v>
      </c>
    </row>
    <row r="1675" spans="4:10" ht="25" customHeight="1" x14ac:dyDescent="0.2">
      <c r="D1675" s="13" t="s">
        <v>105</v>
      </c>
      <c r="E1675" s="13" t="s">
        <v>3099</v>
      </c>
      <c r="F1675" s="13" t="s">
        <v>3098</v>
      </c>
      <c r="G1675" s="14" t="str">
        <f t="shared" si="26"/>
        <v>40604</v>
      </c>
      <c r="H1675" s="14" t="s">
        <v>59</v>
      </c>
      <c r="I1675" s="14" t="s">
        <v>20</v>
      </c>
      <c r="J1675" s="14" t="s">
        <v>5428</v>
      </c>
    </row>
    <row r="1676" spans="4:10" ht="25" customHeight="1" x14ac:dyDescent="0.2">
      <c r="D1676" s="13" t="s">
        <v>105</v>
      </c>
      <c r="E1676" s="13" t="s">
        <v>666</v>
      </c>
      <c r="F1676" s="13" t="s">
        <v>3100</v>
      </c>
      <c r="G1676" s="14" t="str">
        <f t="shared" si="26"/>
        <v>40605</v>
      </c>
      <c r="H1676" s="14" t="s">
        <v>59</v>
      </c>
      <c r="I1676" s="14" t="s">
        <v>20</v>
      </c>
      <c r="J1676" s="14" t="s">
        <v>4212</v>
      </c>
    </row>
    <row r="1677" spans="4:10" ht="25" customHeight="1" x14ac:dyDescent="0.2">
      <c r="D1677" s="13" t="s">
        <v>105</v>
      </c>
      <c r="E1677" s="13" t="s">
        <v>3102</v>
      </c>
      <c r="F1677" s="13" t="s">
        <v>3101</v>
      </c>
      <c r="G1677" s="14" t="str">
        <f t="shared" si="26"/>
        <v>40608</v>
      </c>
      <c r="H1677" s="14" t="s">
        <v>59</v>
      </c>
      <c r="I1677" s="14" t="s">
        <v>20</v>
      </c>
      <c r="J1677" s="14" t="s">
        <v>5429</v>
      </c>
    </row>
    <row r="1678" spans="4:10" ht="25" customHeight="1" x14ac:dyDescent="0.2">
      <c r="D1678" s="13" t="s">
        <v>105</v>
      </c>
      <c r="E1678" s="13" t="s">
        <v>3104</v>
      </c>
      <c r="F1678" s="13" t="s">
        <v>3103</v>
      </c>
      <c r="G1678" s="14" t="str">
        <f t="shared" si="26"/>
        <v>40609</v>
      </c>
      <c r="H1678" s="14" t="s">
        <v>59</v>
      </c>
      <c r="I1678" s="14" t="s">
        <v>20</v>
      </c>
      <c r="J1678" s="14" t="s">
        <v>5430</v>
      </c>
    </row>
    <row r="1679" spans="4:10" ht="25" customHeight="1" x14ac:dyDescent="0.2">
      <c r="D1679" s="13" t="s">
        <v>105</v>
      </c>
      <c r="E1679" s="13" t="s">
        <v>3106</v>
      </c>
      <c r="F1679" s="13" t="s">
        <v>3105</v>
      </c>
      <c r="G1679" s="14" t="str">
        <f t="shared" si="26"/>
        <v>40610</v>
      </c>
      <c r="H1679" s="14" t="s">
        <v>59</v>
      </c>
      <c r="I1679" s="14" t="s">
        <v>20</v>
      </c>
      <c r="J1679" s="14" t="s">
        <v>5431</v>
      </c>
    </row>
    <row r="1680" spans="4:10" ht="25" customHeight="1" x14ac:dyDescent="0.2">
      <c r="D1680" s="13" t="s">
        <v>105</v>
      </c>
      <c r="E1680" s="13" t="s">
        <v>3108</v>
      </c>
      <c r="F1680" s="13" t="s">
        <v>3107</v>
      </c>
      <c r="G1680" s="14" t="str">
        <f t="shared" si="26"/>
        <v>40621</v>
      </c>
      <c r="H1680" s="14" t="s">
        <v>59</v>
      </c>
      <c r="I1680" s="14" t="s">
        <v>20</v>
      </c>
      <c r="J1680" s="14" t="s">
        <v>5432</v>
      </c>
    </row>
    <row r="1681" spans="4:10" ht="25" customHeight="1" x14ac:dyDescent="0.2">
      <c r="D1681" s="13" t="s">
        <v>105</v>
      </c>
      <c r="E1681" s="13" t="s">
        <v>3110</v>
      </c>
      <c r="F1681" s="13" t="s">
        <v>3109</v>
      </c>
      <c r="G1681" s="14" t="str">
        <f t="shared" si="26"/>
        <v>40625</v>
      </c>
      <c r="H1681" s="14" t="s">
        <v>59</v>
      </c>
      <c r="I1681" s="14" t="s">
        <v>20</v>
      </c>
      <c r="J1681" s="14" t="s">
        <v>5433</v>
      </c>
    </row>
    <row r="1682" spans="4:10" ht="25" customHeight="1" x14ac:dyDescent="0.2">
      <c r="D1682" s="13" t="s">
        <v>105</v>
      </c>
      <c r="E1682" s="13" t="s">
        <v>3112</v>
      </c>
      <c r="F1682" s="13" t="s">
        <v>3111</v>
      </c>
      <c r="G1682" s="14" t="str">
        <f t="shared" si="26"/>
        <v>40642</v>
      </c>
      <c r="H1682" s="14" t="s">
        <v>59</v>
      </c>
      <c r="I1682" s="14" t="s">
        <v>20</v>
      </c>
      <c r="J1682" s="14" t="s">
        <v>5434</v>
      </c>
    </row>
    <row r="1683" spans="4:10" ht="25" customHeight="1" x14ac:dyDescent="0.2">
      <c r="D1683" s="13" t="s">
        <v>105</v>
      </c>
      <c r="E1683" s="13" t="s">
        <v>3114</v>
      </c>
      <c r="F1683" s="13" t="s">
        <v>3113</v>
      </c>
      <c r="G1683" s="14" t="str">
        <f t="shared" si="26"/>
        <v>40646</v>
      </c>
      <c r="H1683" s="14" t="s">
        <v>59</v>
      </c>
      <c r="I1683" s="14" t="s">
        <v>20</v>
      </c>
      <c r="J1683" s="14" t="s">
        <v>5435</v>
      </c>
    </row>
    <row r="1684" spans="4:10" ht="25" customHeight="1" x14ac:dyDescent="0.2">
      <c r="D1684" s="13" t="s">
        <v>105</v>
      </c>
      <c r="E1684" s="13" t="s">
        <v>3116</v>
      </c>
      <c r="F1684" s="13" t="s">
        <v>3115</v>
      </c>
      <c r="G1684" s="14" t="str">
        <f t="shared" si="26"/>
        <v>40647</v>
      </c>
      <c r="H1684" s="14" t="s">
        <v>59</v>
      </c>
      <c r="I1684" s="14" t="s">
        <v>20</v>
      </c>
      <c r="J1684" s="14" t="s">
        <v>5436</v>
      </c>
    </row>
    <row r="1685" spans="4:10" ht="25" customHeight="1" x14ac:dyDescent="0.2">
      <c r="D1685" s="13" t="s">
        <v>106</v>
      </c>
      <c r="E1685" s="13" t="s">
        <v>3118</v>
      </c>
      <c r="F1685" s="13" t="s">
        <v>3117</v>
      </c>
      <c r="G1685" s="14" t="str">
        <f t="shared" si="26"/>
        <v>41201</v>
      </c>
      <c r="H1685" s="14" t="s">
        <v>60</v>
      </c>
      <c r="I1685" s="14" t="s">
        <v>60</v>
      </c>
      <c r="J1685" s="14" t="s">
        <v>20</v>
      </c>
    </row>
    <row r="1686" spans="4:10" ht="25" customHeight="1" x14ac:dyDescent="0.2">
      <c r="D1686" s="13" t="s">
        <v>106</v>
      </c>
      <c r="E1686" s="13" t="s">
        <v>3120</v>
      </c>
      <c r="F1686" s="13" t="s">
        <v>3119</v>
      </c>
      <c r="G1686" s="14" t="str">
        <f t="shared" si="26"/>
        <v>41202</v>
      </c>
      <c r="H1686" s="14" t="s">
        <v>60</v>
      </c>
      <c r="I1686" s="14" t="s">
        <v>5437</v>
      </c>
      <c r="J1686" s="14" t="s">
        <v>20</v>
      </c>
    </row>
    <row r="1687" spans="4:10" ht="25" customHeight="1" x14ac:dyDescent="0.2">
      <c r="D1687" s="13" t="s">
        <v>106</v>
      </c>
      <c r="E1687" s="13" t="s">
        <v>3122</v>
      </c>
      <c r="F1687" s="13" t="s">
        <v>3121</v>
      </c>
      <c r="G1687" s="14" t="str">
        <f t="shared" si="26"/>
        <v>41203</v>
      </c>
      <c r="H1687" s="14" t="s">
        <v>60</v>
      </c>
      <c r="I1687" s="14" t="s">
        <v>5438</v>
      </c>
      <c r="J1687" s="14" t="s">
        <v>20</v>
      </c>
    </row>
    <row r="1688" spans="4:10" ht="25" customHeight="1" x14ac:dyDescent="0.2">
      <c r="D1688" s="13" t="s">
        <v>106</v>
      </c>
      <c r="E1688" s="13" t="s">
        <v>3124</v>
      </c>
      <c r="F1688" s="13" t="s">
        <v>3123</v>
      </c>
      <c r="G1688" s="14" t="str">
        <f t="shared" si="26"/>
        <v>41204</v>
      </c>
      <c r="H1688" s="14" t="s">
        <v>60</v>
      </c>
      <c r="I1688" s="14" t="s">
        <v>5439</v>
      </c>
      <c r="J1688" s="14" t="s">
        <v>20</v>
      </c>
    </row>
    <row r="1689" spans="4:10" ht="25" customHeight="1" x14ac:dyDescent="0.2">
      <c r="D1689" s="13" t="s">
        <v>106</v>
      </c>
      <c r="E1689" s="13" t="s">
        <v>3126</v>
      </c>
      <c r="F1689" s="13" t="s">
        <v>3125</v>
      </c>
      <c r="G1689" s="14" t="str">
        <f t="shared" si="26"/>
        <v>41205</v>
      </c>
      <c r="H1689" s="14" t="s">
        <v>60</v>
      </c>
      <c r="I1689" s="14" t="s">
        <v>5440</v>
      </c>
      <c r="J1689" s="14" t="s">
        <v>20</v>
      </c>
    </row>
    <row r="1690" spans="4:10" ht="25" customHeight="1" x14ac:dyDescent="0.2">
      <c r="D1690" s="13" t="s">
        <v>106</v>
      </c>
      <c r="E1690" s="13" t="s">
        <v>3128</v>
      </c>
      <c r="F1690" s="13" t="s">
        <v>3127</v>
      </c>
      <c r="G1690" s="14" t="str">
        <f t="shared" si="26"/>
        <v>41206</v>
      </c>
      <c r="H1690" s="14" t="s">
        <v>60</v>
      </c>
      <c r="I1690" s="14" t="s">
        <v>5441</v>
      </c>
      <c r="J1690" s="14" t="s">
        <v>20</v>
      </c>
    </row>
    <row r="1691" spans="4:10" ht="25" customHeight="1" x14ac:dyDescent="0.2">
      <c r="D1691" s="13" t="s">
        <v>106</v>
      </c>
      <c r="E1691" s="13" t="s">
        <v>3130</v>
      </c>
      <c r="F1691" s="13" t="s">
        <v>3129</v>
      </c>
      <c r="G1691" s="14" t="str">
        <f t="shared" si="26"/>
        <v>41207</v>
      </c>
      <c r="H1691" s="14" t="s">
        <v>60</v>
      </c>
      <c r="I1691" s="14" t="s">
        <v>5442</v>
      </c>
      <c r="J1691" s="14" t="s">
        <v>20</v>
      </c>
    </row>
    <row r="1692" spans="4:10" ht="25" customHeight="1" x14ac:dyDescent="0.2">
      <c r="D1692" s="13" t="s">
        <v>106</v>
      </c>
      <c r="E1692" s="13" t="s">
        <v>3132</v>
      </c>
      <c r="F1692" s="13" t="s">
        <v>3131</v>
      </c>
      <c r="G1692" s="14" t="str">
        <f t="shared" si="26"/>
        <v>41208</v>
      </c>
      <c r="H1692" s="14" t="s">
        <v>60</v>
      </c>
      <c r="I1692" s="14" t="s">
        <v>5443</v>
      </c>
      <c r="J1692" s="14" t="s">
        <v>20</v>
      </c>
    </row>
    <row r="1693" spans="4:10" ht="25" customHeight="1" x14ac:dyDescent="0.2">
      <c r="D1693" s="13" t="s">
        <v>106</v>
      </c>
      <c r="E1693" s="13" t="s">
        <v>3134</v>
      </c>
      <c r="F1693" s="13" t="s">
        <v>3133</v>
      </c>
      <c r="G1693" s="14" t="str">
        <f t="shared" si="26"/>
        <v>41209</v>
      </c>
      <c r="H1693" s="14" t="s">
        <v>60</v>
      </c>
      <c r="I1693" s="14" t="s">
        <v>5444</v>
      </c>
      <c r="J1693" s="14" t="s">
        <v>20</v>
      </c>
    </row>
    <row r="1694" spans="4:10" ht="25" customHeight="1" x14ac:dyDescent="0.2">
      <c r="D1694" s="13" t="s">
        <v>106</v>
      </c>
      <c r="E1694" s="13" t="s">
        <v>3136</v>
      </c>
      <c r="F1694" s="13" t="s">
        <v>3135</v>
      </c>
      <c r="G1694" s="14" t="str">
        <f t="shared" si="26"/>
        <v>41210</v>
      </c>
      <c r="H1694" s="14" t="s">
        <v>60</v>
      </c>
      <c r="I1694" s="14" t="s">
        <v>5445</v>
      </c>
      <c r="J1694" s="14" t="s">
        <v>20</v>
      </c>
    </row>
    <row r="1695" spans="4:10" ht="25" customHeight="1" x14ac:dyDescent="0.2">
      <c r="D1695" s="13" t="s">
        <v>106</v>
      </c>
      <c r="E1695" s="13" t="s">
        <v>3138</v>
      </c>
      <c r="F1695" s="13" t="s">
        <v>3137</v>
      </c>
      <c r="G1695" s="14" t="str">
        <f t="shared" si="26"/>
        <v>41327</v>
      </c>
      <c r="H1695" s="14" t="s">
        <v>60</v>
      </c>
      <c r="I1695" s="14" t="s">
        <v>20</v>
      </c>
      <c r="J1695" s="14" t="s">
        <v>5446</v>
      </c>
    </row>
    <row r="1696" spans="4:10" ht="25" customHeight="1" x14ac:dyDescent="0.2">
      <c r="D1696" s="13" t="s">
        <v>106</v>
      </c>
      <c r="E1696" s="13" t="s">
        <v>3140</v>
      </c>
      <c r="F1696" s="13" t="s">
        <v>3139</v>
      </c>
      <c r="G1696" s="14" t="str">
        <f t="shared" si="26"/>
        <v>41341</v>
      </c>
      <c r="H1696" s="14" t="s">
        <v>60</v>
      </c>
      <c r="I1696" s="14" t="s">
        <v>20</v>
      </c>
      <c r="J1696" s="14" t="s">
        <v>5447</v>
      </c>
    </row>
    <row r="1697" spans="4:10" ht="25" customHeight="1" x14ac:dyDescent="0.2">
      <c r="D1697" s="13" t="s">
        <v>106</v>
      </c>
      <c r="E1697" s="13" t="s">
        <v>3142</v>
      </c>
      <c r="F1697" s="13" t="s">
        <v>3141</v>
      </c>
      <c r="G1697" s="14" t="str">
        <f t="shared" si="26"/>
        <v>41345</v>
      </c>
      <c r="H1697" s="14" t="s">
        <v>60</v>
      </c>
      <c r="I1697" s="14" t="s">
        <v>20</v>
      </c>
      <c r="J1697" s="14" t="s">
        <v>5448</v>
      </c>
    </row>
    <row r="1698" spans="4:10" ht="25" customHeight="1" x14ac:dyDescent="0.2">
      <c r="D1698" s="13" t="s">
        <v>106</v>
      </c>
      <c r="E1698" s="13" t="s">
        <v>3144</v>
      </c>
      <c r="F1698" s="13" t="s">
        <v>3143</v>
      </c>
      <c r="G1698" s="14" t="str">
        <f t="shared" si="26"/>
        <v>41346</v>
      </c>
      <c r="H1698" s="14" t="s">
        <v>60</v>
      </c>
      <c r="I1698" s="14" t="s">
        <v>20</v>
      </c>
      <c r="J1698" s="14" t="s">
        <v>5449</v>
      </c>
    </row>
    <row r="1699" spans="4:10" ht="25" customHeight="1" x14ac:dyDescent="0.2">
      <c r="D1699" s="13" t="s">
        <v>106</v>
      </c>
      <c r="E1699" s="13" t="s">
        <v>3146</v>
      </c>
      <c r="F1699" s="13" t="s">
        <v>3145</v>
      </c>
      <c r="G1699" s="14" t="str">
        <f t="shared" si="26"/>
        <v>41387</v>
      </c>
      <c r="H1699" s="14" t="s">
        <v>60</v>
      </c>
      <c r="I1699" s="14" t="s">
        <v>20</v>
      </c>
      <c r="J1699" s="14" t="s">
        <v>5450</v>
      </c>
    </row>
    <row r="1700" spans="4:10" ht="25" customHeight="1" x14ac:dyDescent="0.2">
      <c r="D1700" s="13" t="s">
        <v>106</v>
      </c>
      <c r="E1700" s="13" t="s">
        <v>3148</v>
      </c>
      <c r="F1700" s="13" t="s">
        <v>3147</v>
      </c>
      <c r="G1700" s="14" t="str">
        <f t="shared" si="26"/>
        <v>41401</v>
      </c>
      <c r="H1700" s="14" t="s">
        <v>60</v>
      </c>
      <c r="I1700" s="14" t="s">
        <v>20</v>
      </c>
      <c r="J1700" s="14" t="s">
        <v>5169</v>
      </c>
    </row>
    <row r="1701" spans="4:10" ht="25" customHeight="1" x14ac:dyDescent="0.2">
      <c r="D1701" s="13" t="s">
        <v>106</v>
      </c>
      <c r="E1701" s="13" t="s">
        <v>3150</v>
      </c>
      <c r="F1701" s="13" t="s">
        <v>3149</v>
      </c>
      <c r="G1701" s="14" t="str">
        <f t="shared" si="26"/>
        <v>41423</v>
      </c>
      <c r="H1701" s="14" t="s">
        <v>60</v>
      </c>
      <c r="I1701" s="14" t="s">
        <v>20</v>
      </c>
      <c r="J1701" s="14" t="s">
        <v>4776</v>
      </c>
    </row>
    <row r="1702" spans="4:10" ht="25" customHeight="1" x14ac:dyDescent="0.2">
      <c r="D1702" s="13" t="s">
        <v>106</v>
      </c>
      <c r="E1702" s="13" t="s">
        <v>3152</v>
      </c>
      <c r="F1702" s="13" t="s">
        <v>3151</v>
      </c>
      <c r="G1702" s="14" t="str">
        <f t="shared" si="26"/>
        <v>41424</v>
      </c>
      <c r="H1702" s="14" t="s">
        <v>60</v>
      </c>
      <c r="I1702" s="14" t="s">
        <v>20</v>
      </c>
      <c r="J1702" s="14" t="s">
        <v>5451</v>
      </c>
    </row>
    <row r="1703" spans="4:10" ht="25" customHeight="1" x14ac:dyDescent="0.2">
      <c r="D1703" s="13" t="s">
        <v>106</v>
      </c>
      <c r="E1703" s="13" t="s">
        <v>3154</v>
      </c>
      <c r="F1703" s="13" t="s">
        <v>3153</v>
      </c>
      <c r="G1703" s="14" t="str">
        <f t="shared" si="26"/>
        <v>41425</v>
      </c>
      <c r="H1703" s="14" t="s">
        <v>60</v>
      </c>
      <c r="I1703" s="14" t="s">
        <v>20</v>
      </c>
      <c r="J1703" s="14" t="s">
        <v>4197</v>
      </c>
    </row>
    <row r="1704" spans="4:10" ht="25" customHeight="1" x14ac:dyDescent="0.2">
      <c r="D1704" s="13" t="s">
        <v>106</v>
      </c>
      <c r="E1704" s="13" t="s">
        <v>3156</v>
      </c>
      <c r="F1704" s="13" t="s">
        <v>3155</v>
      </c>
      <c r="G1704" s="14" t="str">
        <f t="shared" si="26"/>
        <v>41441</v>
      </c>
      <c r="H1704" s="14" t="s">
        <v>60</v>
      </c>
      <c r="I1704" s="14" t="s">
        <v>20</v>
      </c>
      <c r="J1704" s="14" t="s">
        <v>5452</v>
      </c>
    </row>
    <row r="1705" spans="4:10" ht="25" customHeight="1" x14ac:dyDescent="0.2">
      <c r="D1705" s="13" t="s">
        <v>107</v>
      </c>
      <c r="E1705" s="13" t="s">
        <v>3158</v>
      </c>
      <c r="F1705" s="13" t="s">
        <v>3157</v>
      </c>
      <c r="G1705" s="14" t="str">
        <f t="shared" si="26"/>
        <v>42201</v>
      </c>
      <c r="H1705" s="14" t="s">
        <v>61</v>
      </c>
      <c r="I1705" s="14" t="s">
        <v>61</v>
      </c>
      <c r="J1705" s="14" t="s">
        <v>20</v>
      </c>
    </row>
    <row r="1706" spans="4:10" ht="25" customHeight="1" x14ac:dyDescent="0.2">
      <c r="D1706" s="13" t="s">
        <v>107</v>
      </c>
      <c r="E1706" s="13" t="s">
        <v>3160</v>
      </c>
      <c r="F1706" s="13" t="s">
        <v>3159</v>
      </c>
      <c r="G1706" s="14" t="str">
        <f t="shared" si="26"/>
        <v>42202</v>
      </c>
      <c r="H1706" s="14" t="s">
        <v>61</v>
      </c>
      <c r="I1706" s="14" t="s">
        <v>5453</v>
      </c>
      <c r="J1706" s="14" t="s">
        <v>20</v>
      </c>
    </row>
    <row r="1707" spans="4:10" ht="25" customHeight="1" x14ac:dyDescent="0.2">
      <c r="D1707" s="13" t="s">
        <v>107</v>
      </c>
      <c r="E1707" s="13" t="s">
        <v>3162</v>
      </c>
      <c r="F1707" s="13" t="s">
        <v>3161</v>
      </c>
      <c r="G1707" s="14" t="str">
        <f t="shared" si="26"/>
        <v>42203</v>
      </c>
      <c r="H1707" s="14" t="s">
        <v>61</v>
      </c>
      <c r="I1707" s="14" t="s">
        <v>5454</v>
      </c>
      <c r="J1707" s="14" t="s">
        <v>20</v>
      </c>
    </row>
    <row r="1708" spans="4:10" ht="25" customHeight="1" x14ac:dyDescent="0.2">
      <c r="D1708" s="13" t="s">
        <v>107</v>
      </c>
      <c r="E1708" s="13" t="s">
        <v>3164</v>
      </c>
      <c r="F1708" s="13" t="s">
        <v>3163</v>
      </c>
      <c r="G1708" s="14" t="str">
        <f t="shared" si="26"/>
        <v>42204</v>
      </c>
      <c r="H1708" s="14" t="s">
        <v>61</v>
      </c>
      <c r="I1708" s="14" t="s">
        <v>5455</v>
      </c>
      <c r="J1708" s="14" t="s">
        <v>20</v>
      </c>
    </row>
    <row r="1709" spans="4:10" ht="25" customHeight="1" x14ac:dyDescent="0.2">
      <c r="D1709" s="13" t="s">
        <v>107</v>
      </c>
      <c r="E1709" s="13" t="s">
        <v>3166</v>
      </c>
      <c r="F1709" s="13" t="s">
        <v>3165</v>
      </c>
      <c r="G1709" s="14" t="str">
        <f t="shared" si="26"/>
        <v>42205</v>
      </c>
      <c r="H1709" s="14" t="s">
        <v>61</v>
      </c>
      <c r="I1709" s="14" t="s">
        <v>5456</v>
      </c>
      <c r="J1709" s="14" t="s">
        <v>20</v>
      </c>
    </row>
    <row r="1710" spans="4:10" ht="25" customHeight="1" x14ac:dyDescent="0.2">
      <c r="D1710" s="13" t="s">
        <v>107</v>
      </c>
      <c r="E1710" s="13" t="s">
        <v>3168</v>
      </c>
      <c r="F1710" s="13" t="s">
        <v>3167</v>
      </c>
      <c r="G1710" s="14" t="str">
        <f t="shared" si="26"/>
        <v>42207</v>
      </c>
      <c r="H1710" s="14" t="s">
        <v>61</v>
      </c>
      <c r="I1710" s="14" t="s">
        <v>5457</v>
      </c>
      <c r="J1710" s="14" t="s">
        <v>20</v>
      </c>
    </row>
    <row r="1711" spans="4:10" ht="25" customHeight="1" x14ac:dyDescent="0.2">
      <c r="D1711" s="13" t="s">
        <v>107</v>
      </c>
      <c r="E1711" s="13" t="s">
        <v>3170</v>
      </c>
      <c r="F1711" s="13" t="s">
        <v>3169</v>
      </c>
      <c r="G1711" s="14" t="str">
        <f t="shared" si="26"/>
        <v>42208</v>
      </c>
      <c r="H1711" s="14" t="s">
        <v>61</v>
      </c>
      <c r="I1711" s="14" t="s">
        <v>5458</v>
      </c>
      <c r="J1711" s="14" t="s">
        <v>20</v>
      </c>
    </row>
    <row r="1712" spans="4:10" ht="25" customHeight="1" x14ac:dyDescent="0.2">
      <c r="D1712" s="13" t="s">
        <v>107</v>
      </c>
      <c r="E1712" s="13" t="s">
        <v>3172</v>
      </c>
      <c r="F1712" s="13" t="s">
        <v>3171</v>
      </c>
      <c r="G1712" s="14" t="str">
        <f t="shared" si="26"/>
        <v>42209</v>
      </c>
      <c r="H1712" s="14" t="s">
        <v>61</v>
      </c>
      <c r="I1712" s="14" t="s">
        <v>5459</v>
      </c>
      <c r="J1712" s="14" t="s">
        <v>20</v>
      </c>
    </row>
    <row r="1713" spans="4:10" ht="25" customHeight="1" x14ac:dyDescent="0.2">
      <c r="D1713" s="13" t="s">
        <v>107</v>
      </c>
      <c r="E1713" s="13" t="s">
        <v>3174</v>
      </c>
      <c r="F1713" s="13" t="s">
        <v>3173</v>
      </c>
      <c r="G1713" s="14" t="str">
        <f t="shared" si="26"/>
        <v>42210</v>
      </c>
      <c r="H1713" s="14" t="s">
        <v>61</v>
      </c>
      <c r="I1713" s="14" t="s">
        <v>5460</v>
      </c>
      <c r="J1713" s="14" t="s">
        <v>20</v>
      </c>
    </row>
    <row r="1714" spans="4:10" ht="25" customHeight="1" x14ac:dyDescent="0.2">
      <c r="D1714" s="13" t="s">
        <v>107</v>
      </c>
      <c r="E1714" s="13" t="s">
        <v>3176</v>
      </c>
      <c r="F1714" s="13" t="s">
        <v>3175</v>
      </c>
      <c r="G1714" s="14" t="str">
        <f t="shared" si="26"/>
        <v>42211</v>
      </c>
      <c r="H1714" s="14" t="s">
        <v>61</v>
      </c>
      <c r="I1714" s="14" t="s">
        <v>5461</v>
      </c>
      <c r="J1714" s="14" t="s">
        <v>20</v>
      </c>
    </row>
    <row r="1715" spans="4:10" ht="25" customHeight="1" x14ac:dyDescent="0.2">
      <c r="D1715" s="13" t="s">
        <v>107</v>
      </c>
      <c r="E1715" s="13" t="s">
        <v>3178</v>
      </c>
      <c r="F1715" s="13" t="s">
        <v>3177</v>
      </c>
      <c r="G1715" s="14" t="str">
        <f t="shared" si="26"/>
        <v>42212</v>
      </c>
      <c r="H1715" s="14" t="s">
        <v>61</v>
      </c>
      <c r="I1715" s="14" t="s">
        <v>5462</v>
      </c>
      <c r="J1715" s="14" t="s">
        <v>20</v>
      </c>
    </row>
    <row r="1716" spans="4:10" ht="25" customHeight="1" x14ac:dyDescent="0.2">
      <c r="D1716" s="13" t="s">
        <v>107</v>
      </c>
      <c r="E1716" s="13" t="s">
        <v>3180</v>
      </c>
      <c r="F1716" s="13" t="s">
        <v>3179</v>
      </c>
      <c r="G1716" s="14" t="str">
        <f t="shared" si="26"/>
        <v>42213</v>
      </c>
      <c r="H1716" s="14" t="s">
        <v>61</v>
      </c>
      <c r="I1716" s="14" t="s">
        <v>5463</v>
      </c>
      <c r="J1716" s="14" t="s">
        <v>20</v>
      </c>
    </row>
    <row r="1717" spans="4:10" ht="25" customHeight="1" x14ac:dyDescent="0.2">
      <c r="D1717" s="13" t="s">
        <v>107</v>
      </c>
      <c r="E1717" s="13" t="s">
        <v>3182</v>
      </c>
      <c r="F1717" s="13" t="s">
        <v>3181</v>
      </c>
      <c r="G1717" s="14" t="str">
        <f t="shared" si="26"/>
        <v>42214</v>
      </c>
      <c r="H1717" s="14" t="s">
        <v>61</v>
      </c>
      <c r="I1717" s="14" t="s">
        <v>5464</v>
      </c>
      <c r="J1717" s="14" t="s">
        <v>20</v>
      </c>
    </row>
    <row r="1718" spans="4:10" ht="25" customHeight="1" x14ac:dyDescent="0.2">
      <c r="D1718" s="13" t="s">
        <v>107</v>
      </c>
      <c r="E1718" s="13" t="s">
        <v>3184</v>
      </c>
      <c r="F1718" s="13" t="s">
        <v>3183</v>
      </c>
      <c r="G1718" s="14" t="str">
        <f t="shared" si="26"/>
        <v>42307</v>
      </c>
      <c r="H1718" s="14" t="s">
        <v>61</v>
      </c>
      <c r="I1718" s="14" t="s">
        <v>20</v>
      </c>
      <c r="J1718" s="14" t="s">
        <v>5465</v>
      </c>
    </row>
    <row r="1719" spans="4:10" ht="25" customHeight="1" x14ac:dyDescent="0.2">
      <c r="D1719" s="13" t="s">
        <v>107</v>
      </c>
      <c r="E1719" s="13" t="s">
        <v>3186</v>
      </c>
      <c r="F1719" s="13" t="s">
        <v>3185</v>
      </c>
      <c r="G1719" s="14" t="str">
        <f t="shared" si="26"/>
        <v>42308</v>
      </c>
      <c r="H1719" s="14" t="s">
        <v>61</v>
      </c>
      <c r="I1719" s="14" t="s">
        <v>20</v>
      </c>
      <c r="J1719" s="14" t="s">
        <v>5466</v>
      </c>
    </row>
    <row r="1720" spans="4:10" ht="25" customHeight="1" x14ac:dyDescent="0.2">
      <c r="D1720" s="13" t="s">
        <v>107</v>
      </c>
      <c r="E1720" s="13" t="s">
        <v>3188</v>
      </c>
      <c r="F1720" s="13" t="s">
        <v>3187</v>
      </c>
      <c r="G1720" s="14" t="str">
        <f t="shared" si="26"/>
        <v>42321</v>
      </c>
      <c r="H1720" s="14" t="s">
        <v>61</v>
      </c>
      <c r="I1720" s="14" t="s">
        <v>20</v>
      </c>
      <c r="J1720" s="14" t="s">
        <v>5467</v>
      </c>
    </row>
    <row r="1721" spans="4:10" ht="25" customHeight="1" x14ac:dyDescent="0.2">
      <c r="D1721" s="13" t="s">
        <v>107</v>
      </c>
      <c r="E1721" s="13" t="s">
        <v>3190</v>
      </c>
      <c r="F1721" s="13" t="s">
        <v>3189</v>
      </c>
      <c r="G1721" s="14" t="str">
        <f t="shared" si="26"/>
        <v>42322</v>
      </c>
      <c r="H1721" s="14" t="s">
        <v>61</v>
      </c>
      <c r="I1721" s="14" t="s">
        <v>20</v>
      </c>
      <c r="J1721" s="14" t="s">
        <v>5468</v>
      </c>
    </row>
    <row r="1722" spans="4:10" ht="25" customHeight="1" x14ac:dyDescent="0.2">
      <c r="D1722" s="13" t="s">
        <v>107</v>
      </c>
      <c r="E1722" s="13" t="s">
        <v>3192</v>
      </c>
      <c r="F1722" s="13" t="s">
        <v>3191</v>
      </c>
      <c r="G1722" s="14" t="str">
        <f t="shared" si="26"/>
        <v>42323</v>
      </c>
      <c r="H1722" s="14" t="s">
        <v>61</v>
      </c>
      <c r="I1722" s="14" t="s">
        <v>20</v>
      </c>
      <c r="J1722" s="14" t="s">
        <v>5469</v>
      </c>
    </row>
    <row r="1723" spans="4:10" ht="25" customHeight="1" x14ac:dyDescent="0.2">
      <c r="D1723" s="13" t="s">
        <v>107</v>
      </c>
      <c r="E1723" s="13" t="s">
        <v>3194</v>
      </c>
      <c r="F1723" s="13" t="s">
        <v>3193</v>
      </c>
      <c r="G1723" s="14" t="str">
        <f t="shared" si="26"/>
        <v>42383</v>
      </c>
      <c r="H1723" s="14" t="s">
        <v>61</v>
      </c>
      <c r="I1723" s="14" t="s">
        <v>20</v>
      </c>
      <c r="J1723" s="14" t="s">
        <v>5470</v>
      </c>
    </row>
    <row r="1724" spans="4:10" ht="25" customHeight="1" x14ac:dyDescent="0.2">
      <c r="D1724" s="13" t="s">
        <v>107</v>
      </c>
      <c r="E1724" s="13" t="s">
        <v>3196</v>
      </c>
      <c r="F1724" s="13" t="s">
        <v>3195</v>
      </c>
      <c r="G1724" s="14" t="str">
        <f t="shared" si="26"/>
        <v>42391</v>
      </c>
      <c r="H1724" s="14" t="s">
        <v>61</v>
      </c>
      <c r="I1724" s="14" t="s">
        <v>20</v>
      </c>
      <c r="J1724" s="14" t="s">
        <v>5471</v>
      </c>
    </row>
    <row r="1725" spans="4:10" ht="25" customHeight="1" x14ac:dyDescent="0.2">
      <c r="D1725" s="13" t="s">
        <v>107</v>
      </c>
      <c r="E1725" s="13" t="s">
        <v>3198</v>
      </c>
      <c r="F1725" s="13" t="s">
        <v>3197</v>
      </c>
      <c r="G1725" s="14" t="str">
        <f t="shared" si="26"/>
        <v>42411</v>
      </c>
      <c r="H1725" s="14" t="s">
        <v>61</v>
      </c>
      <c r="I1725" s="14" t="s">
        <v>20</v>
      </c>
      <c r="J1725" s="14" t="s">
        <v>5472</v>
      </c>
    </row>
    <row r="1726" spans="4:10" ht="25" customHeight="1" x14ac:dyDescent="0.2">
      <c r="D1726" s="14" t="s">
        <v>108</v>
      </c>
      <c r="E1726" s="14" t="s">
        <v>3717</v>
      </c>
      <c r="F1726" s="14">
        <v>431010</v>
      </c>
      <c r="G1726" s="14" t="str">
        <f t="shared" si="26"/>
        <v>43101</v>
      </c>
      <c r="H1726" s="14" t="s">
        <v>62</v>
      </c>
      <c r="I1726" s="14" t="s">
        <v>62</v>
      </c>
      <c r="J1726" s="14" t="s">
        <v>4445</v>
      </c>
    </row>
    <row r="1727" spans="4:10" ht="25" customHeight="1" x14ac:dyDescent="0.2">
      <c r="D1727" s="14" t="s">
        <v>108</v>
      </c>
      <c r="E1727" s="14" t="s">
        <v>3718</v>
      </c>
      <c r="F1727" s="14">
        <v>431028</v>
      </c>
      <c r="G1727" s="14" t="str">
        <f t="shared" si="26"/>
        <v>43102</v>
      </c>
      <c r="H1727" s="14" t="s">
        <v>62</v>
      </c>
      <c r="I1727" s="14" t="s">
        <v>62</v>
      </c>
      <c r="J1727" s="14" t="s">
        <v>4669</v>
      </c>
    </row>
    <row r="1728" spans="4:10" ht="25" customHeight="1" x14ac:dyDescent="0.2">
      <c r="D1728" s="14" t="s">
        <v>108</v>
      </c>
      <c r="E1728" s="14" t="s">
        <v>3719</v>
      </c>
      <c r="F1728" s="14">
        <v>431036</v>
      </c>
      <c r="G1728" s="14" t="str">
        <f t="shared" si="26"/>
        <v>43103</v>
      </c>
      <c r="H1728" s="14" t="s">
        <v>62</v>
      </c>
      <c r="I1728" s="14" t="s">
        <v>62</v>
      </c>
      <c r="J1728" s="14" t="s">
        <v>4441</v>
      </c>
    </row>
    <row r="1729" spans="4:10" ht="25" customHeight="1" x14ac:dyDescent="0.2">
      <c r="D1729" s="14" t="s">
        <v>108</v>
      </c>
      <c r="E1729" s="14" t="s">
        <v>3720</v>
      </c>
      <c r="F1729" s="14">
        <v>431044</v>
      </c>
      <c r="G1729" s="14" t="str">
        <f t="shared" si="26"/>
        <v>43104</v>
      </c>
      <c r="H1729" s="14" t="s">
        <v>62</v>
      </c>
      <c r="I1729" s="14" t="s">
        <v>62</v>
      </c>
      <c r="J1729" s="14" t="s">
        <v>4448</v>
      </c>
    </row>
    <row r="1730" spans="4:10" ht="25" customHeight="1" x14ac:dyDescent="0.2">
      <c r="D1730" s="14" t="s">
        <v>108</v>
      </c>
      <c r="E1730" s="14" t="s">
        <v>3721</v>
      </c>
      <c r="F1730" s="14">
        <v>431052</v>
      </c>
      <c r="G1730" s="14" t="str">
        <f t="shared" si="26"/>
        <v>43105</v>
      </c>
      <c r="H1730" s="14" t="s">
        <v>62</v>
      </c>
      <c r="I1730" s="14" t="s">
        <v>62</v>
      </c>
      <c r="J1730" s="14" t="s">
        <v>4442</v>
      </c>
    </row>
    <row r="1731" spans="4:10" ht="25" customHeight="1" x14ac:dyDescent="0.2">
      <c r="D1731" s="13" t="s">
        <v>108</v>
      </c>
      <c r="E1731" s="13" t="s">
        <v>3200</v>
      </c>
      <c r="F1731" s="13" t="s">
        <v>3199</v>
      </c>
      <c r="G1731" s="14" t="str">
        <f t="shared" si="26"/>
        <v>43202</v>
      </c>
      <c r="H1731" s="14" t="s">
        <v>62</v>
      </c>
      <c r="I1731" s="14" t="s">
        <v>5473</v>
      </c>
      <c r="J1731" s="14" t="s">
        <v>20</v>
      </c>
    </row>
    <row r="1732" spans="4:10" ht="25" customHeight="1" x14ac:dyDescent="0.2">
      <c r="D1732" s="13" t="s">
        <v>108</v>
      </c>
      <c r="E1732" s="13" t="s">
        <v>3202</v>
      </c>
      <c r="F1732" s="13" t="s">
        <v>3201</v>
      </c>
      <c r="G1732" s="14" t="str">
        <f t="shared" si="26"/>
        <v>43203</v>
      </c>
      <c r="H1732" s="14" t="s">
        <v>62</v>
      </c>
      <c r="I1732" s="14" t="s">
        <v>5474</v>
      </c>
      <c r="J1732" s="14" t="s">
        <v>20</v>
      </c>
    </row>
    <row r="1733" spans="4:10" ht="25" customHeight="1" x14ac:dyDescent="0.2">
      <c r="D1733" s="13" t="s">
        <v>108</v>
      </c>
      <c r="E1733" s="13" t="s">
        <v>3204</v>
      </c>
      <c r="F1733" s="13" t="s">
        <v>3203</v>
      </c>
      <c r="G1733" s="14" t="str">
        <f t="shared" ref="G1733:G1796" si="27">LEFT(F1733,5)</f>
        <v>43204</v>
      </c>
      <c r="H1733" s="14" t="s">
        <v>62</v>
      </c>
      <c r="I1733" s="14" t="s">
        <v>5475</v>
      </c>
      <c r="J1733" s="14" t="s">
        <v>20</v>
      </c>
    </row>
    <row r="1734" spans="4:10" ht="25" customHeight="1" x14ac:dyDescent="0.2">
      <c r="D1734" s="13" t="s">
        <v>108</v>
      </c>
      <c r="E1734" s="13" t="s">
        <v>3206</v>
      </c>
      <c r="F1734" s="13" t="s">
        <v>3205</v>
      </c>
      <c r="G1734" s="14" t="str">
        <f t="shared" si="27"/>
        <v>43205</v>
      </c>
      <c r="H1734" s="14" t="s">
        <v>62</v>
      </c>
      <c r="I1734" s="14" t="s">
        <v>5476</v>
      </c>
      <c r="J1734" s="14" t="s">
        <v>20</v>
      </c>
    </row>
    <row r="1735" spans="4:10" ht="25" customHeight="1" x14ac:dyDescent="0.2">
      <c r="D1735" s="13" t="s">
        <v>108</v>
      </c>
      <c r="E1735" s="13" t="s">
        <v>3208</v>
      </c>
      <c r="F1735" s="13" t="s">
        <v>3207</v>
      </c>
      <c r="G1735" s="14" t="str">
        <f t="shared" si="27"/>
        <v>43206</v>
      </c>
      <c r="H1735" s="14" t="s">
        <v>62</v>
      </c>
      <c r="I1735" s="14" t="s">
        <v>5477</v>
      </c>
      <c r="J1735" s="14" t="s">
        <v>20</v>
      </c>
    </row>
    <row r="1736" spans="4:10" ht="25" customHeight="1" x14ac:dyDescent="0.2">
      <c r="D1736" s="13" t="s">
        <v>108</v>
      </c>
      <c r="E1736" s="13" t="s">
        <v>3210</v>
      </c>
      <c r="F1736" s="13" t="s">
        <v>3209</v>
      </c>
      <c r="G1736" s="14" t="str">
        <f t="shared" si="27"/>
        <v>43208</v>
      </c>
      <c r="H1736" s="14" t="s">
        <v>62</v>
      </c>
      <c r="I1736" s="14" t="s">
        <v>5478</v>
      </c>
      <c r="J1736" s="14" t="s">
        <v>20</v>
      </c>
    </row>
    <row r="1737" spans="4:10" ht="25" customHeight="1" x14ac:dyDescent="0.2">
      <c r="D1737" s="13" t="s">
        <v>108</v>
      </c>
      <c r="E1737" s="13" t="s">
        <v>3212</v>
      </c>
      <c r="F1737" s="13" t="s">
        <v>3211</v>
      </c>
      <c r="G1737" s="14" t="str">
        <f t="shared" si="27"/>
        <v>43210</v>
      </c>
      <c r="H1737" s="14" t="s">
        <v>62</v>
      </c>
      <c r="I1737" s="14" t="s">
        <v>5479</v>
      </c>
      <c r="J1737" s="14" t="s">
        <v>20</v>
      </c>
    </row>
    <row r="1738" spans="4:10" ht="25" customHeight="1" x14ac:dyDescent="0.2">
      <c r="D1738" s="13" t="s">
        <v>108</v>
      </c>
      <c r="E1738" s="13" t="s">
        <v>3214</v>
      </c>
      <c r="F1738" s="13" t="s">
        <v>3213</v>
      </c>
      <c r="G1738" s="14" t="str">
        <f t="shared" si="27"/>
        <v>43211</v>
      </c>
      <c r="H1738" s="14" t="s">
        <v>62</v>
      </c>
      <c r="I1738" s="14" t="s">
        <v>5480</v>
      </c>
      <c r="J1738" s="14" t="s">
        <v>20</v>
      </c>
    </row>
    <row r="1739" spans="4:10" ht="25" customHeight="1" x14ac:dyDescent="0.2">
      <c r="D1739" s="13" t="s">
        <v>108</v>
      </c>
      <c r="E1739" s="13" t="s">
        <v>3216</v>
      </c>
      <c r="F1739" s="13" t="s">
        <v>3215</v>
      </c>
      <c r="G1739" s="14" t="str">
        <f t="shared" si="27"/>
        <v>43212</v>
      </c>
      <c r="H1739" s="14" t="s">
        <v>62</v>
      </c>
      <c r="I1739" s="14" t="s">
        <v>5481</v>
      </c>
      <c r="J1739" s="14" t="s">
        <v>20</v>
      </c>
    </row>
    <row r="1740" spans="4:10" ht="25" customHeight="1" x14ac:dyDescent="0.2">
      <c r="D1740" s="13" t="s">
        <v>108</v>
      </c>
      <c r="E1740" s="13" t="s">
        <v>3218</v>
      </c>
      <c r="F1740" s="13" t="s">
        <v>3217</v>
      </c>
      <c r="G1740" s="14" t="str">
        <f t="shared" si="27"/>
        <v>43213</v>
      </c>
      <c r="H1740" s="14" t="s">
        <v>62</v>
      </c>
      <c r="I1740" s="14" t="s">
        <v>5482</v>
      </c>
      <c r="J1740" s="14" t="s">
        <v>20</v>
      </c>
    </row>
    <row r="1741" spans="4:10" ht="25" customHeight="1" x14ac:dyDescent="0.2">
      <c r="D1741" s="13" t="s">
        <v>108</v>
      </c>
      <c r="E1741" s="13" t="s">
        <v>3220</v>
      </c>
      <c r="F1741" s="13" t="s">
        <v>3219</v>
      </c>
      <c r="G1741" s="14" t="str">
        <f t="shared" si="27"/>
        <v>43214</v>
      </c>
      <c r="H1741" s="14" t="s">
        <v>62</v>
      </c>
      <c r="I1741" s="14" t="s">
        <v>5483</v>
      </c>
      <c r="J1741" s="14" t="s">
        <v>20</v>
      </c>
    </row>
    <row r="1742" spans="4:10" ht="25" customHeight="1" x14ac:dyDescent="0.2">
      <c r="D1742" s="13" t="s">
        <v>108</v>
      </c>
      <c r="E1742" s="13" t="s">
        <v>3222</v>
      </c>
      <c r="F1742" s="13" t="s">
        <v>3221</v>
      </c>
      <c r="G1742" s="14" t="str">
        <f t="shared" si="27"/>
        <v>43215</v>
      </c>
      <c r="H1742" s="14" t="s">
        <v>62</v>
      </c>
      <c r="I1742" s="14" t="s">
        <v>5484</v>
      </c>
      <c r="J1742" s="14" t="s">
        <v>20</v>
      </c>
    </row>
    <row r="1743" spans="4:10" ht="25" customHeight="1" x14ac:dyDescent="0.2">
      <c r="D1743" s="13" t="s">
        <v>108</v>
      </c>
      <c r="E1743" s="13" t="s">
        <v>3224</v>
      </c>
      <c r="F1743" s="13" t="s">
        <v>3223</v>
      </c>
      <c r="G1743" s="14" t="str">
        <f t="shared" si="27"/>
        <v>43216</v>
      </c>
      <c r="H1743" s="14" t="s">
        <v>62</v>
      </c>
      <c r="I1743" s="14" t="s">
        <v>5485</v>
      </c>
      <c r="J1743" s="14" t="s">
        <v>20</v>
      </c>
    </row>
    <row r="1744" spans="4:10" ht="25" customHeight="1" x14ac:dyDescent="0.2">
      <c r="D1744" s="13" t="s">
        <v>108</v>
      </c>
      <c r="E1744" s="13" t="s">
        <v>692</v>
      </c>
      <c r="F1744" s="13" t="s">
        <v>3225</v>
      </c>
      <c r="G1744" s="14" t="str">
        <f t="shared" si="27"/>
        <v>43348</v>
      </c>
      <c r="H1744" s="14" t="s">
        <v>62</v>
      </c>
      <c r="I1744" s="14" t="s">
        <v>20</v>
      </c>
      <c r="J1744" s="14" t="s">
        <v>4225</v>
      </c>
    </row>
    <row r="1745" spans="4:10" ht="25" customHeight="1" x14ac:dyDescent="0.2">
      <c r="D1745" s="13" t="s">
        <v>108</v>
      </c>
      <c r="E1745" s="13" t="s">
        <v>3227</v>
      </c>
      <c r="F1745" s="13" t="s">
        <v>3226</v>
      </c>
      <c r="G1745" s="14" t="str">
        <f t="shared" si="27"/>
        <v>43364</v>
      </c>
      <c r="H1745" s="14" t="s">
        <v>62</v>
      </c>
      <c r="I1745" s="14" t="s">
        <v>20</v>
      </c>
      <c r="J1745" s="14" t="s">
        <v>5486</v>
      </c>
    </row>
    <row r="1746" spans="4:10" ht="25" customHeight="1" x14ac:dyDescent="0.2">
      <c r="D1746" s="13" t="s">
        <v>108</v>
      </c>
      <c r="E1746" s="13" t="s">
        <v>3229</v>
      </c>
      <c r="F1746" s="13" t="s">
        <v>3228</v>
      </c>
      <c r="G1746" s="14" t="str">
        <f t="shared" si="27"/>
        <v>43367</v>
      </c>
      <c r="H1746" s="14" t="s">
        <v>62</v>
      </c>
      <c r="I1746" s="14" t="s">
        <v>20</v>
      </c>
      <c r="J1746" s="14" t="s">
        <v>5487</v>
      </c>
    </row>
    <row r="1747" spans="4:10" ht="25" customHeight="1" x14ac:dyDescent="0.2">
      <c r="D1747" s="13" t="s">
        <v>108</v>
      </c>
      <c r="E1747" s="13" t="s">
        <v>3231</v>
      </c>
      <c r="F1747" s="13" t="s">
        <v>3230</v>
      </c>
      <c r="G1747" s="14" t="str">
        <f t="shared" si="27"/>
        <v>43368</v>
      </c>
      <c r="H1747" s="14" t="s">
        <v>62</v>
      </c>
      <c r="I1747" s="14" t="s">
        <v>20</v>
      </c>
      <c r="J1747" s="14" t="s">
        <v>5488</v>
      </c>
    </row>
    <row r="1748" spans="4:10" ht="25" customHeight="1" x14ac:dyDescent="0.2">
      <c r="D1748" s="13" t="s">
        <v>108</v>
      </c>
      <c r="E1748" s="13" t="s">
        <v>3233</v>
      </c>
      <c r="F1748" s="13" t="s">
        <v>3232</v>
      </c>
      <c r="G1748" s="14" t="str">
        <f t="shared" si="27"/>
        <v>43369</v>
      </c>
      <c r="H1748" s="14" t="s">
        <v>62</v>
      </c>
      <c r="I1748" s="14" t="s">
        <v>20</v>
      </c>
      <c r="J1748" s="14" t="s">
        <v>5489</v>
      </c>
    </row>
    <row r="1749" spans="4:10" ht="25" customHeight="1" x14ac:dyDescent="0.2">
      <c r="D1749" s="13" t="s">
        <v>108</v>
      </c>
      <c r="E1749" s="13" t="s">
        <v>3235</v>
      </c>
      <c r="F1749" s="13" t="s">
        <v>3234</v>
      </c>
      <c r="G1749" s="14" t="str">
        <f t="shared" si="27"/>
        <v>43403</v>
      </c>
      <c r="H1749" s="14" t="s">
        <v>62</v>
      </c>
      <c r="I1749" s="14" t="s">
        <v>20</v>
      </c>
      <c r="J1749" s="14" t="s">
        <v>4983</v>
      </c>
    </row>
    <row r="1750" spans="4:10" ht="25" customHeight="1" x14ac:dyDescent="0.2">
      <c r="D1750" s="13" t="s">
        <v>108</v>
      </c>
      <c r="E1750" s="13" t="s">
        <v>3237</v>
      </c>
      <c r="F1750" s="13" t="s">
        <v>3236</v>
      </c>
      <c r="G1750" s="14" t="str">
        <f t="shared" si="27"/>
        <v>43404</v>
      </c>
      <c r="H1750" s="14" t="s">
        <v>62</v>
      </c>
      <c r="I1750" s="14" t="s">
        <v>20</v>
      </c>
      <c r="J1750" s="14" t="s">
        <v>5490</v>
      </c>
    </row>
    <row r="1751" spans="4:10" ht="25" customHeight="1" x14ac:dyDescent="0.2">
      <c r="D1751" s="13" t="s">
        <v>108</v>
      </c>
      <c r="E1751" s="13" t="s">
        <v>3239</v>
      </c>
      <c r="F1751" s="13" t="s">
        <v>3238</v>
      </c>
      <c r="G1751" s="14" t="str">
        <f t="shared" si="27"/>
        <v>43423</v>
      </c>
      <c r="H1751" s="14" t="s">
        <v>62</v>
      </c>
      <c r="I1751" s="14" t="s">
        <v>20</v>
      </c>
      <c r="J1751" s="14" t="s">
        <v>5491</v>
      </c>
    </row>
    <row r="1752" spans="4:10" ht="25" customHeight="1" x14ac:dyDescent="0.2">
      <c r="D1752" s="13" t="s">
        <v>108</v>
      </c>
      <c r="E1752" s="13" t="s">
        <v>806</v>
      </c>
      <c r="F1752" s="13" t="s">
        <v>3240</v>
      </c>
      <c r="G1752" s="14" t="str">
        <f t="shared" si="27"/>
        <v>43424</v>
      </c>
      <c r="H1752" s="14" t="s">
        <v>62</v>
      </c>
      <c r="I1752" s="14" t="s">
        <v>20</v>
      </c>
      <c r="J1752" s="14" t="s">
        <v>4280</v>
      </c>
    </row>
    <row r="1753" spans="4:10" ht="25" customHeight="1" x14ac:dyDescent="0.2">
      <c r="D1753" s="13" t="s">
        <v>108</v>
      </c>
      <c r="E1753" s="13" t="s">
        <v>3242</v>
      </c>
      <c r="F1753" s="13" t="s">
        <v>3241</v>
      </c>
      <c r="G1753" s="14" t="str">
        <f t="shared" si="27"/>
        <v>43425</v>
      </c>
      <c r="H1753" s="14" t="s">
        <v>62</v>
      </c>
      <c r="I1753" s="14" t="s">
        <v>20</v>
      </c>
      <c r="J1753" s="14" t="s">
        <v>5492</v>
      </c>
    </row>
    <row r="1754" spans="4:10" ht="25" customHeight="1" x14ac:dyDescent="0.2">
      <c r="D1754" s="13" t="s">
        <v>108</v>
      </c>
      <c r="E1754" s="13" t="s">
        <v>1845</v>
      </c>
      <c r="F1754" s="13" t="s">
        <v>3243</v>
      </c>
      <c r="G1754" s="14" t="str">
        <f t="shared" si="27"/>
        <v>43428</v>
      </c>
      <c r="H1754" s="14" t="s">
        <v>62</v>
      </c>
      <c r="I1754" s="14" t="s">
        <v>20</v>
      </c>
      <c r="J1754" s="14" t="s">
        <v>4802</v>
      </c>
    </row>
    <row r="1755" spans="4:10" ht="25" customHeight="1" x14ac:dyDescent="0.2">
      <c r="D1755" s="13" t="s">
        <v>108</v>
      </c>
      <c r="E1755" s="13" t="s">
        <v>3245</v>
      </c>
      <c r="F1755" s="13" t="s">
        <v>3244</v>
      </c>
      <c r="G1755" s="14" t="str">
        <f t="shared" si="27"/>
        <v>43432</v>
      </c>
      <c r="H1755" s="14" t="s">
        <v>62</v>
      </c>
      <c r="I1755" s="14" t="s">
        <v>20</v>
      </c>
      <c r="J1755" s="14" t="s">
        <v>5493</v>
      </c>
    </row>
    <row r="1756" spans="4:10" ht="25" customHeight="1" x14ac:dyDescent="0.2">
      <c r="D1756" s="13" t="s">
        <v>108</v>
      </c>
      <c r="E1756" s="13" t="s">
        <v>3247</v>
      </c>
      <c r="F1756" s="13" t="s">
        <v>3246</v>
      </c>
      <c r="G1756" s="14" t="str">
        <f t="shared" si="27"/>
        <v>43433</v>
      </c>
      <c r="H1756" s="14" t="s">
        <v>62</v>
      </c>
      <c r="I1756" s="14" t="s">
        <v>20</v>
      </c>
      <c r="J1756" s="14" t="s">
        <v>5494</v>
      </c>
    </row>
    <row r="1757" spans="4:10" ht="25" customHeight="1" x14ac:dyDescent="0.2">
      <c r="D1757" s="13" t="s">
        <v>108</v>
      </c>
      <c r="E1757" s="13" t="s">
        <v>3249</v>
      </c>
      <c r="F1757" s="13" t="s">
        <v>3248</v>
      </c>
      <c r="G1757" s="14" t="str">
        <f t="shared" si="27"/>
        <v>43441</v>
      </c>
      <c r="H1757" s="14" t="s">
        <v>62</v>
      </c>
      <c r="I1757" s="14" t="s">
        <v>20</v>
      </c>
      <c r="J1757" s="14" t="s">
        <v>5495</v>
      </c>
    </row>
    <row r="1758" spans="4:10" ht="25" customHeight="1" x14ac:dyDescent="0.2">
      <c r="D1758" s="13" t="s">
        <v>108</v>
      </c>
      <c r="E1758" s="13" t="s">
        <v>3251</v>
      </c>
      <c r="F1758" s="13" t="s">
        <v>3250</v>
      </c>
      <c r="G1758" s="14" t="str">
        <f t="shared" si="27"/>
        <v>43442</v>
      </c>
      <c r="H1758" s="14" t="s">
        <v>62</v>
      </c>
      <c r="I1758" s="14" t="s">
        <v>20</v>
      </c>
      <c r="J1758" s="14" t="s">
        <v>5496</v>
      </c>
    </row>
    <row r="1759" spans="4:10" ht="25" customHeight="1" x14ac:dyDescent="0.2">
      <c r="D1759" s="13" t="s">
        <v>108</v>
      </c>
      <c r="E1759" s="13" t="s">
        <v>3253</v>
      </c>
      <c r="F1759" s="13" t="s">
        <v>3252</v>
      </c>
      <c r="G1759" s="14" t="str">
        <f t="shared" si="27"/>
        <v>43443</v>
      </c>
      <c r="H1759" s="14" t="s">
        <v>62</v>
      </c>
      <c r="I1759" s="14" t="s">
        <v>20</v>
      </c>
      <c r="J1759" s="14" t="s">
        <v>5497</v>
      </c>
    </row>
    <row r="1760" spans="4:10" ht="25" customHeight="1" x14ac:dyDescent="0.2">
      <c r="D1760" s="13" t="s">
        <v>108</v>
      </c>
      <c r="E1760" s="13" t="s">
        <v>3255</v>
      </c>
      <c r="F1760" s="13" t="s">
        <v>3254</v>
      </c>
      <c r="G1760" s="14" t="str">
        <f t="shared" si="27"/>
        <v>43444</v>
      </c>
      <c r="H1760" s="14" t="s">
        <v>62</v>
      </c>
      <c r="I1760" s="14" t="s">
        <v>20</v>
      </c>
      <c r="J1760" s="14" t="s">
        <v>5498</v>
      </c>
    </row>
    <row r="1761" spans="4:10" ht="25" customHeight="1" x14ac:dyDescent="0.2">
      <c r="D1761" s="13" t="s">
        <v>108</v>
      </c>
      <c r="E1761" s="13" t="s">
        <v>3257</v>
      </c>
      <c r="F1761" s="13" t="s">
        <v>3256</v>
      </c>
      <c r="G1761" s="14" t="str">
        <f t="shared" si="27"/>
        <v>43447</v>
      </c>
      <c r="H1761" s="14" t="s">
        <v>62</v>
      </c>
      <c r="I1761" s="14" t="s">
        <v>20</v>
      </c>
      <c r="J1761" s="14" t="s">
        <v>5499</v>
      </c>
    </row>
    <row r="1762" spans="4:10" ht="25" customHeight="1" x14ac:dyDescent="0.2">
      <c r="D1762" s="13" t="s">
        <v>108</v>
      </c>
      <c r="E1762" s="13" t="s">
        <v>3259</v>
      </c>
      <c r="F1762" s="13" t="s">
        <v>3258</v>
      </c>
      <c r="G1762" s="14" t="str">
        <f t="shared" si="27"/>
        <v>43468</v>
      </c>
      <c r="H1762" s="14" t="s">
        <v>62</v>
      </c>
      <c r="I1762" s="14" t="s">
        <v>20</v>
      </c>
      <c r="J1762" s="14" t="s">
        <v>5500</v>
      </c>
    </row>
    <row r="1763" spans="4:10" ht="25" customHeight="1" x14ac:dyDescent="0.2">
      <c r="D1763" s="13" t="s">
        <v>108</v>
      </c>
      <c r="E1763" s="13" t="s">
        <v>3261</v>
      </c>
      <c r="F1763" s="13" t="s">
        <v>3260</v>
      </c>
      <c r="G1763" s="14" t="str">
        <f t="shared" si="27"/>
        <v>43482</v>
      </c>
      <c r="H1763" s="14" t="s">
        <v>62</v>
      </c>
      <c r="I1763" s="14" t="s">
        <v>20</v>
      </c>
      <c r="J1763" s="14" t="s">
        <v>5501</v>
      </c>
    </row>
    <row r="1764" spans="4:10" ht="25" customHeight="1" x14ac:dyDescent="0.2">
      <c r="D1764" s="13" t="s">
        <v>108</v>
      </c>
      <c r="E1764" s="13" t="s">
        <v>3263</v>
      </c>
      <c r="F1764" s="13" t="s">
        <v>3262</v>
      </c>
      <c r="G1764" s="14" t="str">
        <f t="shared" si="27"/>
        <v>43484</v>
      </c>
      <c r="H1764" s="14" t="s">
        <v>62</v>
      </c>
      <c r="I1764" s="14" t="s">
        <v>20</v>
      </c>
      <c r="J1764" s="14" t="s">
        <v>5502</v>
      </c>
    </row>
    <row r="1765" spans="4:10" ht="25" customHeight="1" x14ac:dyDescent="0.2">
      <c r="D1765" s="13" t="s">
        <v>108</v>
      </c>
      <c r="E1765" s="13" t="s">
        <v>3265</v>
      </c>
      <c r="F1765" s="13" t="s">
        <v>3264</v>
      </c>
      <c r="G1765" s="14" t="str">
        <f t="shared" si="27"/>
        <v>43501</v>
      </c>
      <c r="H1765" s="14" t="s">
        <v>62</v>
      </c>
      <c r="I1765" s="14" t="s">
        <v>20</v>
      </c>
      <c r="J1765" s="14" t="s">
        <v>5503</v>
      </c>
    </row>
    <row r="1766" spans="4:10" ht="25" customHeight="1" x14ac:dyDescent="0.2">
      <c r="D1766" s="13" t="s">
        <v>108</v>
      </c>
      <c r="E1766" s="13" t="s">
        <v>3267</v>
      </c>
      <c r="F1766" s="13" t="s">
        <v>3266</v>
      </c>
      <c r="G1766" s="14" t="str">
        <f t="shared" si="27"/>
        <v>43505</v>
      </c>
      <c r="H1766" s="14" t="s">
        <v>62</v>
      </c>
      <c r="I1766" s="14" t="s">
        <v>20</v>
      </c>
      <c r="J1766" s="14" t="s">
        <v>5504</v>
      </c>
    </row>
    <row r="1767" spans="4:10" ht="25" customHeight="1" x14ac:dyDescent="0.2">
      <c r="D1767" s="13" t="s">
        <v>108</v>
      </c>
      <c r="E1767" s="13" t="s">
        <v>3269</v>
      </c>
      <c r="F1767" s="13" t="s">
        <v>3268</v>
      </c>
      <c r="G1767" s="14" t="str">
        <f t="shared" si="27"/>
        <v>43506</v>
      </c>
      <c r="H1767" s="14" t="s">
        <v>62</v>
      </c>
      <c r="I1767" s="14" t="s">
        <v>20</v>
      </c>
      <c r="J1767" s="14" t="s">
        <v>5505</v>
      </c>
    </row>
    <row r="1768" spans="4:10" ht="25" customHeight="1" x14ac:dyDescent="0.2">
      <c r="D1768" s="13" t="s">
        <v>108</v>
      </c>
      <c r="E1768" s="13" t="s">
        <v>3271</v>
      </c>
      <c r="F1768" s="13" t="s">
        <v>3270</v>
      </c>
      <c r="G1768" s="14" t="str">
        <f t="shared" si="27"/>
        <v>43507</v>
      </c>
      <c r="H1768" s="14" t="s">
        <v>62</v>
      </c>
      <c r="I1768" s="14" t="s">
        <v>20</v>
      </c>
      <c r="J1768" s="14" t="s">
        <v>5506</v>
      </c>
    </row>
    <row r="1769" spans="4:10" ht="25" customHeight="1" x14ac:dyDescent="0.2">
      <c r="D1769" s="13" t="s">
        <v>108</v>
      </c>
      <c r="E1769" s="13" t="s">
        <v>3273</v>
      </c>
      <c r="F1769" s="13" t="s">
        <v>3272</v>
      </c>
      <c r="G1769" s="14" t="str">
        <f t="shared" si="27"/>
        <v>43510</v>
      </c>
      <c r="H1769" s="14" t="s">
        <v>62</v>
      </c>
      <c r="I1769" s="14" t="s">
        <v>20</v>
      </c>
      <c r="J1769" s="14" t="s">
        <v>5507</v>
      </c>
    </row>
    <row r="1770" spans="4:10" ht="25" customHeight="1" x14ac:dyDescent="0.2">
      <c r="D1770" s="13" t="s">
        <v>108</v>
      </c>
      <c r="E1770" s="13" t="s">
        <v>3275</v>
      </c>
      <c r="F1770" s="13" t="s">
        <v>3274</v>
      </c>
      <c r="G1770" s="14" t="str">
        <f t="shared" si="27"/>
        <v>43511</v>
      </c>
      <c r="H1770" s="14" t="s">
        <v>62</v>
      </c>
      <c r="I1770" s="14" t="s">
        <v>20</v>
      </c>
      <c r="J1770" s="14" t="s">
        <v>5508</v>
      </c>
    </row>
    <row r="1771" spans="4:10" ht="25" customHeight="1" x14ac:dyDescent="0.2">
      <c r="D1771" s="13" t="s">
        <v>108</v>
      </c>
      <c r="E1771" s="13" t="s">
        <v>3277</v>
      </c>
      <c r="F1771" s="13" t="s">
        <v>3276</v>
      </c>
      <c r="G1771" s="14" t="str">
        <f t="shared" si="27"/>
        <v>43512</v>
      </c>
      <c r="H1771" s="14" t="s">
        <v>62</v>
      </c>
      <c r="I1771" s="14" t="s">
        <v>20</v>
      </c>
      <c r="J1771" s="14" t="s">
        <v>5509</v>
      </c>
    </row>
    <row r="1772" spans="4:10" ht="25" customHeight="1" x14ac:dyDescent="0.2">
      <c r="D1772" s="13" t="s">
        <v>108</v>
      </c>
      <c r="E1772" s="13" t="s">
        <v>3279</v>
      </c>
      <c r="F1772" s="13" t="s">
        <v>3278</v>
      </c>
      <c r="G1772" s="14" t="str">
        <f t="shared" si="27"/>
        <v>43513</v>
      </c>
      <c r="H1772" s="14" t="s">
        <v>62</v>
      </c>
      <c r="I1772" s="14" t="s">
        <v>20</v>
      </c>
      <c r="J1772" s="14" t="s">
        <v>5510</v>
      </c>
    </row>
    <row r="1773" spans="4:10" ht="25" customHeight="1" x14ac:dyDescent="0.2">
      <c r="D1773" s="13" t="s">
        <v>108</v>
      </c>
      <c r="E1773" s="13" t="s">
        <v>3281</v>
      </c>
      <c r="F1773" s="13" t="s">
        <v>3280</v>
      </c>
      <c r="G1773" s="14" t="str">
        <f t="shared" si="27"/>
        <v>43514</v>
      </c>
      <c r="H1773" s="14" t="s">
        <v>62</v>
      </c>
      <c r="I1773" s="14" t="s">
        <v>20</v>
      </c>
      <c r="J1773" s="14" t="s">
        <v>5511</v>
      </c>
    </row>
    <row r="1774" spans="4:10" ht="25" customHeight="1" x14ac:dyDescent="0.2">
      <c r="D1774" s="13" t="s">
        <v>108</v>
      </c>
      <c r="E1774" s="13" t="s">
        <v>3283</v>
      </c>
      <c r="F1774" s="13" t="s">
        <v>3282</v>
      </c>
      <c r="G1774" s="14" t="str">
        <f t="shared" si="27"/>
        <v>43531</v>
      </c>
      <c r="H1774" s="14" t="s">
        <v>62</v>
      </c>
      <c r="I1774" s="14" t="s">
        <v>20</v>
      </c>
      <c r="J1774" s="14" t="s">
        <v>5512</v>
      </c>
    </row>
    <row r="1775" spans="4:10" ht="25" customHeight="1" x14ac:dyDescent="0.2">
      <c r="D1775" s="13" t="s">
        <v>109</v>
      </c>
      <c r="E1775" s="13" t="s">
        <v>3285</v>
      </c>
      <c r="F1775" s="13" t="s">
        <v>3284</v>
      </c>
      <c r="G1775" s="14" t="str">
        <f t="shared" si="27"/>
        <v>44201</v>
      </c>
      <c r="H1775" s="14" t="s">
        <v>63</v>
      </c>
      <c r="I1775" s="14" t="s">
        <v>63</v>
      </c>
      <c r="J1775" s="14" t="s">
        <v>20</v>
      </c>
    </row>
    <row r="1776" spans="4:10" ht="25" customHeight="1" x14ac:dyDescent="0.2">
      <c r="D1776" s="13" t="s">
        <v>109</v>
      </c>
      <c r="E1776" s="13" t="s">
        <v>3287</v>
      </c>
      <c r="F1776" s="13" t="s">
        <v>3286</v>
      </c>
      <c r="G1776" s="14" t="str">
        <f t="shared" si="27"/>
        <v>44202</v>
      </c>
      <c r="H1776" s="14" t="s">
        <v>63</v>
      </c>
      <c r="I1776" s="14" t="s">
        <v>5513</v>
      </c>
      <c r="J1776" s="14" t="s">
        <v>20</v>
      </c>
    </row>
    <row r="1777" spans="4:10" ht="25" customHeight="1" x14ac:dyDescent="0.2">
      <c r="D1777" s="13" t="s">
        <v>109</v>
      </c>
      <c r="E1777" s="13" t="s">
        <v>3289</v>
      </c>
      <c r="F1777" s="13" t="s">
        <v>3288</v>
      </c>
      <c r="G1777" s="14" t="str">
        <f t="shared" si="27"/>
        <v>44203</v>
      </c>
      <c r="H1777" s="14" t="s">
        <v>63</v>
      </c>
      <c r="I1777" s="14" t="s">
        <v>5514</v>
      </c>
      <c r="J1777" s="14" t="s">
        <v>20</v>
      </c>
    </row>
    <row r="1778" spans="4:10" ht="25" customHeight="1" x14ac:dyDescent="0.2">
      <c r="D1778" s="13" t="s">
        <v>109</v>
      </c>
      <c r="E1778" s="13" t="s">
        <v>3291</v>
      </c>
      <c r="F1778" s="13" t="s">
        <v>3290</v>
      </c>
      <c r="G1778" s="14" t="str">
        <f t="shared" si="27"/>
        <v>44204</v>
      </c>
      <c r="H1778" s="14" t="s">
        <v>63</v>
      </c>
      <c r="I1778" s="14" t="s">
        <v>5515</v>
      </c>
      <c r="J1778" s="14" t="s">
        <v>20</v>
      </c>
    </row>
    <row r="1779" spans="4:10" ht="25" customHeight="1" x14ac:dyDescent="0.2">
      <c r="D1779" s="13" t="s">
        <v>109</v>
      </c>
      <c r="E1779" s="13" t="s">
        <v>3293</v>
      </c>
      <c r="F1779" s="13" t="s">
        <v>3292</v>
      </c>
      <c r="G1779" s="14" t="str">
        <f t="shared" si="27"/>
        <v>44205</v>
      </c>
      <c r="H1779" s="14" t="s">
        <v>63</v>
      </c>
      <c r="I1779" s="14" t="s">
        <v>5255</v>
      </c>
      <c r="J1779" s="14" t="s">
        <v>20</v>
      </c>
    </row>
    <row r="1780" spans="4:10" ht="25" customHeight="1" x14ac:dyDescent="0.2">
      <c r="D1780" s="13" t="s">
        <v>109</v>
      </c>
      <c r="E1780" s="13" t="s">
        <v>3295</v>
      </c>
      <c r="F1780" s="13" t="s">
        <v>3294</v>
      </c>
      <c r="G1780" s="14" t="str">
        <f t="shared" si="27"/>
        <v>44206</v>
      </c>
      <c r="H1780" s="14" t="s">
        <v>63</v>
      </c>
      <c r="I1780" s="14" t="s">
        <v>5516</v>
      </c>
      <c r="J1780" s="14" t="s">
        <v>20</v>
      </c>
    </row>
    <row r="1781" spans="4:10" ht="25" customHeight="1" x14ac:dyDescent="0.2">
      <c r="D1781" s="13" t="s">
        <v>109</v>
      </c>
      <c r="E1781" s="13" t="s">
        <v>3297</v>
      </c>
      <c r="F1781" s="13" t="s">
        <v>3296</v>
      </c>
      <c r="G1781" s="14" t="str">
        <f t="shared" si="27"/>
        <v>44207</v>
      </c>
      <c r="H1781" s="14" t="s">
        <v>63</v>
      </c>
      <c r="I1781" s="14" t="s">
        <v>5517</v>
      </c>
      <c r="J1781" s="14" t="s">
        <v>20</v>
      </c>
    </row>
    <row r="1782" spans="4:10" ht="25" customHeight="1" x14ac:dyDescent="0.2">
      <c r="D1782" s="13" t="s">
        <v>109</v>
      </c>
      <c r="E1782" s="13" t="s">
        <v>3299</v>
      </c>
      <c r="F1782" s="13" t="s">
        <v>3298</v>
      </c>
      <c r="G1782" s="14" t="str">
        <f t="shared" si="27"/>
        <v>44208</v>
      </c>
      <c r="H1782" s="14" t="s">
        <v>63</v>
      </c>
      <c r="I1782" s="14" t="s">
        <v>5518</v>
      </c>
      <c r="J1782" s="14" t="s">
        <v>20</v>
      </c>
    </row>
    <row r="1783" spans="4:10" ht="25" customHeight="1" x14ac:dyDescent="0.2">
      <c r="D1783" s="13" t="s">
        <v>109</v>
      </c>
      <c r="E1783" s="13" t="s">
        <v>3301</v>
      </c>
      <c r="F1783" s="13" t="s">
        <v>3300</v>
      </c>
      <c r="G1783" s="14" t="str">
        <f t="shared" si="27"/>
        <v>44209</v>
      </c>
      <c r="H1783" s="14" t="s">
        <v>63</v>
      </c>
      <c r="I1783" s="14" t="s">
        <v>5519</v>
      </c>
      <c r="J1783" s="14" t="s">
        <v>20</v>
      </c>
    </row>
    <row r="1784" spans="4:10" ht="25" customHeight="1" x14ac:dyDescent="0.2">
      <c r="D1784" s="13" t="s">
        <v>109</v>
      </c>
      <c r="E1784" s="13" t="s">
        <v>3303</v>
      </c>
      <c r="F1784" s="13" t="s">
        <v>3302</v>
      </c>
      <c r="G1784" s="14" t="str">
        <f t="shared" si="27"/>
        <v>44210</v>
      </c>
      <c r="H1784" s="14" t="s">
        <v>63</v>
      </c>
      <c r="I1784" s="14" t="s">
        <v>5520</v>
      </c>
      <c r="J1784" s="14" t="s">
        <v>20</v>
      </c>
    </row>
    <row r="1785" spans="4:10" ht="25" customHeight="1" x14ac:dyDescent="0.2">
      <c r="D1785" s="13" t="s">
        <v>109</v>
      </c>
      <c r="E1785" s="13" t="s">
        <v>3305</v>
      </c>
      <c r="F1785" s="13" t="s">
        <v>3304</v>
      </c>
      <c r="G1785" s="14" t="str">
        <f t="shared" si="27"/>
        <v>44211</v>
      </c>
      <c r="H1785" s="14" t="s">
        <v>63</v>
      </c>
      <c r="I1785" s="14" t="s">
        <v>5521</v>
      </c>
      <c r="J1785" s="14" t="s">
        <v>20</v>
      </c>
    </row>
    <row r="1786" spans="4:10" ht="25" customHeight="1" x14ac:dyDescent="0.2">
      <c r="D1786" s="13" t="s">
        <v>109</v>
      </c>
      <c r="E1786" s="13" t="s">
        <v>3307</v>
      </c>
      <c r="F1786" s="13" t="s">
        <v>3306</v>
      </c>
      <c r="G1786" s="14" t="str">
        <f t="shared" si="27"/>
        <v>44212</v>
      </c>
      <c r="H1786" s="14" t="s">
        <v>63</v>
      </c>
      <c r="I1786" s="14" t="s">
        <v>5522</v>
      </c>
      <c r="J1786" s="14" t="s">
        <v>20</v>
      </c>
    </row>
    <row r="1787" spans="4:10" ht="25" customHeight="1" x14ac:dyDescent="0.2">
      <c r="D1787" s="13" t="s">
        <v>109</v>
      </c>
      <c r="E1787" s="13" t="s">
        <v>3309</v>
      </c>
      <c r="F1787" s="13" t="s">
        <v>3308</v>
      </c>
      <c r="G1787" s="14" t="str">
        <f t="shared" si="27"/>
        <v>44213</v>
      </c>
      <c r="H1787" s="14" t="s">
        <v>63</v>
      </c>
      <c r="I1787" s="14" t="s">
        <v>5523</v>
      </c>
      <c r="J1787" s="14" t="s">
        <v>20</v>
      </c>
    </row>
    <row r="1788" spans="4:10" ht="25" customHeight="1" x14ac:dyDescent="0.2">
      <c r="D1788" s="13" t="s">
        <v>109</v>
      </c>
      <c r="E1788" s="13" t="s">
        <v>3311</v>
      </c>
      <c r="F1788" s="13" t="s">
        <v>3310</v>
      </c>
      <c r="G1788" s="14" t="str">
        <f t="shared" si="27"/>
        <v>44214</v>
      </c>
      <c r="H1788" s="14" t="s">
        <v>63</v>
      </c>
      <c r="I1788" s="14" t="s">
        <v>5524</v>
      </c>
      <c r="J1788" s="14" t="s">
        <v>20</v>
      </c>
    </row>
    <row r="1789" spans="4:10" ht="25" customHeight="1" x14ac:dyDescent="0.2">
      <c r="D1789" s="13" t="s">
        <v>109</v>
      </c>
      <c r="E1789" s="13" t="s">
        <v>3313</v>
      </c>
      <c r="F1789" s="13" t="s">
        <v>3312</v>
      </c>
      <c r="G1789" s="14" t="str">
        <f t="shared" si="27"/>
        <v>44322</v>
      </c>
      <c r="H1789" s="14" t="s">
        <v>63</v>
      </c>
      <c r="I1789" s="14" t="s">
        <v>20</v>
      </c>
      <c r="J1789" s="14" t="s">
        <v>5525</v>
      </c>
    </row>
    <row r="1790" spans="4:10" ht="25" customHeight="1" x14ac:dyDescent="0.2">
      <c r="D1790" s="13" t="s">
        <v>109</v>
      </c>
      <c r="E1790" s="13" t="s">
        <v>3315</v>
      </c>
      <c r="F1790" s="13" t="s">
        <v>3314</v>
      </c>
      <c r="G1790" s="14" t="str">
        <f t="shared" si="27"/>
        <v>44341</v>
      </c>
      <c r="H1790" s="14" t="s">
        <v>63</v>
      </c>
      <c r="I1790" s="14" t="s">
        <v>20</v>
      </c>
      <c r="J1790" s="14" t="s">
        <v>5526</v>
      </c>
    </row>
    <row r="1791" spans="4:10" ht="25" customHeight="1" x14ac:dyDescent="0.2">
      <c r="D1791" s="13" t="s">
        <v>109</v>
      </c>
      <c r="E1791" s="13" t="s">
        <v>3317</v>
      </c>
      <c r="F1791" s="13" t="s">
        <v>3316</v>
      </c>
      <c r="G1791" s="14" t="str">
        <f t="shared" si="27"/>
        <v>44461</v>
      </c>
      <c r="H1791" s="14" t="s">
        <v>63</v>
      </c>
      <c r="I1791" s="14" t="s">
        <v>20</v>
      </c>
      <c r="J1791" s="14" t="s">
        <v>5527</v>
      </c>
    </row>
    <row r="1792" spans="4:10" ht="25" customHeight="1" x14ac:dyDescent="0.2">
      <c r="D1792" s="13" t="s">
        <v>109</v>
      </c>
      <c r="E1792" s="13" t="s">
        <v>3319</v>
      </c>
      <c r="F1792" s="13" t="s">
        <v>3318</v>
      </c>
      <c r="G1792" s="14" t="str">
        <f t="shared" si="27"/>
        <v>44462</v>
      </c>
      <c r="H1792" s="14" t="s">
        <v>63</v>
      </c>
      <c r="I1792" s="14" t="s">
        <v>20</v>
      </c>
      <c r="J1792" s="14" t="s">
        <v>5528</v>
      </c>
    </row>
    <row r="1793" spans="4:10" ht="25" customHeight="1" x14ac:dyDescent="0.2">
      <c r="D1793" s="13" t="s">
        <v>110</v>
      </c>
      <c r="E1793" s="13" t="s">
        <v>3321</v>
      </c>
      <c r="F1793" s="13" t="s">
        <v>3320</v>
      </c>
      <c r="G1793" s="14" t="str">
        <f t="shared" si="27"/>
        <v>45201</v>
      </c>
      <c r="H1793" s="14" t="s">
        <v>64</v>
      </c>
      <c r="I1793" s="14" t="s">
        <v>64</v>
      </c>
      <c r="J1793" s="14" t="s">
        <v>20</v>
      </c>
    </row>
    <row r="1794" spans="4:10" ht="25" customHeight="1" x14ac:dyDescent="0.2">
      <c r="D1794" s="13" t="s">
        <v>110</v>
      </c>
      <c r="E1794" s="13" t="s">
        <v>3323</v>
      </c>
      <c r="F1794" s="13" t="s">
        <v>3322</v>
      </c>
      <c r="G1794" s="14" t="str">
        <f t="shared" si="27"/>
        <v>45202</v>
      </c>
      <c r="H1794" s="14" t="s">
        <v>64</v>
      </c>
      <c r="I1794" s="14" t="s">
        <v>5529</v>
      </c>
      <c r="J1794" s="14" t="s">
        <v>20</v>
      </c>
    </row>
    <row r="1795" spans="4:10" ht="25" customHeight="1" x14ac:dyDescent="0.2">
      <c r="D1795" s="13" t="s">
        <v>110</v>
      </c>
      <c r="E1795" s="13" t="s">
        <v>3325</v>
      </c>
      <c r="F1795" s="13" t="s">
        <v>3324</v>
      </c>
      <c r="G1795" s="14" t="str">
        <f t="shared" si="27"/>
        <v>45203</v>
      </c>
      <c r="H1795" s="14" t="s">
        <v>64</v>
      </c>
      <c r="I1795" s="14" t="s">
        <v>5530</v>
      </c>
      <c r="J1795" s="14" t="s">
        <v>20</v>
      </c>
    </row>
    <row r="1796" spans="4:10" ht="25" customHeight="1" x14ac:dyDescent="0.2">
      <c r="D1796" s="13" t="s">
        <v>110</v>
      </c>
      <c r="E1796" s="13" t="s">
        <v>3327</v>
      </c>
      <c r="F1796" s="13" t="s">
        <v>3326</v>
      </c>
      <c r="G1796" s="14" t="str">
        <f t="shared" si="27"/>
        <v>45204</v>
      </c>
      <c r="H1796" s="14" t="s">
        <v>64</v>
      </c>
      <c r="I1796" s="14" t="s">
        <v>5208</v>
      </c>
      <c r="J1796" s="14" t="s">
        <v>20</v>
      </c>
    </row>
    <row r="1797" spans="4:10" ht="25" customHeight="1" x14ac:dyDescent="0.2">
      <c r="D1797" s="13" t="s">
        <v>110</v>
      </c>
      <c r="E1797" s="13" t="s">
        <v>3329</v>
      </c>
      <c r="F1797" s="13" t="s">
        <v>3328</v>
      </c>
      <c r="G1797" s="14" t="str">
        <f t="shared" ref="G1797:G1860" si="28">LEFT(F1797,5)</f>
        <v>45205</v>
      </c>
      <c r="H1797" s="14" t="s">
        <v>64</v>
      </c>
      <c r="I1797" s="14" t="s">
        <v>5531</v>
      </c>
      <c r="J1797" s="14" t="s">
        <v>20</v>
      </c>
    </row>
    <row r="1798" spans="4:10" ht="25" customHeight="1" x14ac:dyDescent="0.2">
      <c r="D1798" s="13" t="s">
        <v>110</v>
      </c>
      <c r="E1798" s="13" t="s">
        <v>3331</v>
      </c>
      <c r="F1798" s="13" t="s">
        <v>3330</v>
      </c>
      <c r="G1798" s="14" t="str">
        <f t="shared" si="28"/>
        <v>45206</v>
      </c>
      <c r="H1798" s="14" t="s">
        <v>64</v>
      </c>
      <c r="I1798" s="14" t="s">
        <v>5532</v>
      </c>
      <c r="J1798" s="14" t="s">
        <v>20</v>
      </c>
    </row>
    <row r="1799" spans="4:10" ht="25" customHeight="1" x14ac:dyDescent="0.2">
      <c r="D1799" s="13" t="s">
        <v>110</v>
      </c>
      <c r="E1799" s="13" t="s">
        <v>3333</v>
      </c>
      <c r="F1799" s="13" t="s">
        <v>3332</v>
      </c>
      <c r="G1799" s="14" t="str">
        <f t="shared" si="28"/>
        <v>45207</v>
      </c>
      <c r="H1799" s="14" t="s">
        <v>64</v>
      </c>
      <c r="I1799" s="14" t="s">
        <v>5533</v>
      </c>
      <c r="J1799" s="14" t="s">
        <v>20</v>
      </c>
    </row>
    <row r="1800" spans="4:10" ht="25" customHeight="1" x14ac:dyDescent="0.2">
      <c r="D1800" s="13" t="s">
        <v>110</v>
      </c>
      <c r="E1800" s="13" t="s">
        <v>3335</v>
      </c>
      <c r="F1800" s="13" t="s">
        <v>3334</v>
      </c>
      <c r="G1800" s="14" t="str">
        <f t="shared" si="28"/>
        <v>45208</v>
      </c>
      <c r="H1800" s="14" t="s">
        <v>64</v>
      </c>
      <c r="I1800" s="14" t="s">
        <v>5534</v>
      </c>
      <c r="J1800" s="14" t="s">
        <v>20</v>
      </c>
    </row>
    <row r="1801" spans="4:10" ht="25" customHeight="1" x14ac:dyDescent="0.2">
      <c r="D1801" s="13" t="s">
        <v>110</v>
      </c>
      <c r="E1801" s="13" t="s">
        <v>3337</v>
      </c>
      <c r="F1801" s="13" t="s">
        <v>3336</v>
      </c>
      <c r="G1801" s="14" t="str">
        <f t="shared" si="28"/>
        <v>45209</v>
      </c>
      <c r="H1801" s="14" t="s">
        <v>64</v>
      </c>
      <c r="I1801" s="14" t="s">
        <v>5535</v>
      </c>
      <c r="J1801" s="14" t="s">
        <v>20</v>
      </c>
    </row>
    <row r="1802" spans="4:10" ht="25" customHeight="1" x14ac:dyDescent="0.2">
      <c r="D1802" s="13" t="s">
        <v>110</v>
      </c>
      <c r="E1802" s="13" t="s">
        <v>3339</v>
      </c>
      <c r="F1802" s="13" t="s">
        <v>3338</v>
      </c>
      <c r="G1802" s="14" t="str">
        <f t="shared" si="28"/>
        <v>45341</v>
      </c>
      <c r="H1802" s="14" t="s">
        <v>64</v>
      </c>
      <c r="I1802" s="14" t="s">
        <v>20</v>
      </c>
      <c r="J1802" s="14" t="s">
        <v>5536</v>
      </c>
    </row>
    <row r="1803" spans="4:10" ht="25" customHeight="1" x14ac:dyDescent="0.2">
      <c r="D1803" s="13" t="s">
        <v>110</v>
      </c>
      <c r="E1803" s="13" t="s">
        <v>3341</v>
      </c>
      <c r="F1803" s="13" t="s">
        <v>3340</v>
      </c>
      <c r="G1803" s="14" t="str">
        <f t="shared" si="28"/>
        <v>45361</v>
      </c>
      <c r="H1803" s="14" t="s">
        <v>64</v>
      </c>
      <c r="I1803" s="14" t="s">
        <v>20</v>
      </c>
      <c r="J1803" s="14" t="s">
        <v>5537</v>
      </c>
    </row>
    <row r="1804" spans="4:10" ht="25" customHeight="1" x14ac:dyDescent="0.2">
      <c r="D1804" s="13" t="s">
        <v>110</v>
      </c>
      <c r="E1804" s="13" t="s">
        <v>3343</v>
      </c>
      <c r="F1804" s="13" t="s">
        <v>3342</v>
      </c>
      <c r="G1804" s="14" t="str">
        <f t="shared" si="28"/>
        <v>45382</v>
      </c>
      <c r="H1804" s="14" t="s">
        <v>64</v>
      </c>
      <c r="I1804" s="14" t="s">
        <v>20</v>
      </c>
      <c r="J1804" s="14" t="s">
        <v>5538</v>
      </c>
    </row>
    <row r="1805" spans="4:10" ht="25" customHeight="1" x14ac:dyDescent="0.2">
      <c r="D1805" s="13" t="s">
        <v>110</v>
      </c>
      <c r="E1805" s="13" t="s">
        <v>3345</v>
      </c>
      <c r="F1805" s="13" t="s">
        <v>3344</v>
      </c>
      <c r="G1805" s="14" t="str">
        <f t="shared" si="28"/>
        <v>45383</v>
      </c>
      <c r="H1805" s="14" t="s">
        <v>64</v>
      </c>
      <c r="I1805" s="14" t="s">
        <v>20</v>
      </c>
      <c r="J1805" s="14" t="s">
        <v>5539</v>
      </c>
    </row>
    <row r="1806" spans="4:10" ht="25" customHeight="1" x14ac:dyDescent="0.2">
      <c r="D1806" s="13" t="s">
        <v>110</v>
      </c>
      <c r="E1806" s="13" t="s">
        <v>3347</v>
      </c>
      <c r="F1806" s="13" t="s">
        <v>3346</v>
      </c>
      <c r="G1806" s="14" t="str">
        <f t="shared" si="28"/>
        <v>45401</v>
      </c>
      <c r="H1806" s="14" t="s">
        <v>64</v>
      </c>
      <c r="I1806" s="14" t="s">
        <v>20</v>
      </c>
      <c r="J1806" s="14" t="s">
        <v>5540</v>
      </c>
    </row>
    <row r="1807" spans="4:10" ht="25" customHeight="1" x14ac:dyDescent="0.2">
      <c r="D1807" s="13" t="s">
        <v>110</v>
      </c>
      <c r="E1807" s="13" t="s">
        <v>3349</v>
      </c>
      <c r="F1807" s="13" t="s">
        <v>3348</v>
      </c>
      <c r="G1807" s="14" t="str">
        <f t="shared" si="28"/>
        <v>45402</v>
      </c>
      <c r="H1807" s="14" t="s">
        <v>64</v>
      </c>
      <c r="I1807" s="14" t="s">
        <v>20</v>
      </c>
      <c r="J1807" s="14" t="s">
        <v>5541</v>
      </c>
    </row>
    <row r="1808" spans="4:10" ht="25" customHeight="1" x14ac:dyDescent="0.2">
      <c r="D1808" s="13" t="s">
        <v>110</v>
      </c>
      <c r="E1808" s="13" t="s">
        <v>3351</v>
      </c>
      <c r="F1808" s="13" t="s">
        <v>3350</v>
      </c>
      <c r="G1808" s="14" t="str">
        <f t="shared" si="28"/>
        <v>45403</v>
      </c>
      <c r="H1808" s="14" t="s">
        <v>64</v>
      </c>
      <c r="I1808" s="14" t="s">
        <v>20</v>
      </c>
      <c r="J1808" s="14" t="s">
        <v>5542</v>
      </c>
    </row>
    <row r="1809" spans="4:10" ht="25" customHeight="1" x14ac:dyDescent="0.2">
      <c r="D1809" s="13" t="s">
        <v>110</v>
      </c>
      <c r="E1809" s="13" t="s">
        <v>3353</v>
      </c>
      <c r="F1809" s="13" t="s">
        <v>3352</v>
      </c>
      <c r="G1809" s="14" t="str">
        <f t="shared" si="28"/>
        <v>45404</v>
      </c>
      <c r="H1809" s="14" t="s">
        <v>64</v>
      </c>
      <c r="I1809" s="14" t="s">
        <v>20</v>
      </c>
      <c r="J1809" s="14" t="s">
        <v>5543</v>
      </c>
    </row>
    <row r="1810" spans="4:10" ht="25" customHeight="1" x14ac:dyDescent="0.2">
      <c r="D1810" s="13" t="s">
        <v>110</v>
      </c>
      <c r="E1810" s="13" t="s">
        <v>3355</v>
      </c>
      <c r="F1810" s="13" t="s">
        <v>3354</v>
      </c>
      <c r="G1810" s="14" t="str">
        <f t="shared" si="28"/>
        <v>45405</v>
      </c>
      <c r="H1810" s="14" t="s">
        <v>64</v>
      </c>
      <c r="I1810" s="14" t="s">
        <v>20</v>
      </c>
      <c r="J1810" s="14" t="s">
        <v>5544</v>
      </c>
    </row>
    <row r="1811" spans="4:10" ht="25" customHeight="1" x14ac:dyDescent="0.2">
      <c r="D1811" s="13" t="s">
        <v>110</v>
      </c>
      <c r="E1811" s="13" t="s">
        <v>3357</v>
      </c>
      <c r="F1811" s="13" t="s">
        <v>3356</v>
      </c>
      <c r="G1811" s="14" t="str">
        <f t="shared" si="28"/>
        <v>45406</v>
      </c>
      <c r="H1811" s="14" t="s">
        <v>64</v>
      </c>
      <c r="I1811" s="14" t="s">
        <v>20</v>
      </c>
      <c r="J1811" s="14" t="s">
        <v>5545</v>
      </c>
    </row>
    <row r="1812" spans="4:10" ht="25" customHeight="1" x14ac:dyDescent="0.2">
      <c r="D1812" s="13" t="s">
        <v>110</v>
      </c>
      <c r="E1812" s="13" t="s">
        <v>3359</v>
      </c>
      <c r="F1812" s="13" t="s">
        <v>3358</v>
      </c>
      <c r="G1812" s="14" t="str">
        <f t="shared" si="28"/>
        <v>45421</v>
      </c>
      <c r="H1812" s="14" t="s">
        <v>64</v>
      </c>
      <c r="I1812" s="14" t="s">
        <v>20</v>
      </c>
      <c r="J1812" s="14" t="s">
        <v>5546</v>
      </c>
    </row>
    <row r="1813" spans="4:10" ht="25" customHeight="1" x14ac:dyDescent="0.2">
      <c r="D1813" s="13" t="s">
        <v>110</v>
      </c>
      <c r="E1813" s="13" t="s">
        <v>3361</v>
      </c>
      <c r="F1813" s="13" t="s">
        <v>3360</v>
      </c>
      <c r="G1813" s="14" t="str">
        <f t="shared" si="28"/>
        <v>45429</v>
      </c>
      <c r="H1813" s="14" t="s">
        <v>64</v>
      </c>
      <c r="I1813" s="14" t="s">
        <v>20</v>
      </c>
      <c r="J1813" s="14" t="s">
        <v>5547</v>
      </c>
    </row>
    <row r="1814" spans="4:10" ht="25" customHeight="1" x14ac:dyDescent="0.2">
      <c r="D1814" s="13" t="s">
        <v>110</v>
      </c>
      <c r="E1814" s="13" t="s">
        <v>3363</v>
      </c>
      <c r="F1814" s="13" t="s">
        <v>3362</v>
      </c>
      <c r="G1814" s="14" t="str">
        <f t="shared" si="28"/>
        <v>45430</v>
      </c>
      <c r="H1814" s="14" t="s">
        <v>64</v>
      </c>
      <c r="I1814" s="14" t="s">
        <v>20</v>
      </c>
      <c r="J1814" s="14" t="s">
        <v>5548</v>
      </c>
    </row>
    <row r="1815" spans="4:10" ht="25" customHeight="1" x14ac:dyDescent="0.2">
      <c r="D1815" s="13" t="s">
        <v>110</v>
      </c>
      <c r="E1815" s="13" t="s">
        <v>742</v>
      </c>
      <c r="F1815" s="13" t="s">
        <v>3364</v>
      </c>
      <c r="G1815" s="14" t="str">
        <f t="shared" si="28"/>
        <v>45431</v>
      </c>
      <c r="H1815" s="14" t="s">
        <v>64</v>
      </c>
      <c r="I1815" s="14" t="s">
        <v>20</v>
      </c>
      <c r="J1815" s="14" t="s">
        <v>4249</v>
      </c>
    </row>
    <row r="1816" spans="4:10" ht="25" customHeight="1" x14ac:dyDescent="0.2">
      <c r="D1816" s="13" t="s">
        <v>110</v>
      </c>
      <c r="E1816" s="13" t="s">
        <v>3366</v>
      </c>
      <c r="F1816" s="13" t="s">
        <v>3365</v>
      </c>
      <c r="G1816" s="14" t="str">
        <f t="shared" si="28"/>
        <v>45441</v>
      </c>
      <c r="H1816" s="14" t="s">
        <v>64</v>
      </c>
      <c r="I1816" s="14" t="s">
        <v>20</v>
      </c>
      <c r="J1816" s="14" t="s">
        <v>5549</v>
      </c>
    </row>
    <row r="1817" spans="4:10" ht="25" customHeight="1" x14ac:dyDescent="0.2">
      <c r="D1817" s="13" t="s">
        <v>110</v>
      </c>
      <c r="E1817" s="13" t="s">
        <v>3368</v>
      </c>
      <c r="F1817" s="13" t="s">
        <v>3367</v>
      </c>
      <c r="G1817" s="14" t="str">
        <f t="shared" si="28"/>
        <v>45442</v>
      </c>
      <c r="H1817" s="14" t="s">
        <v>64</v>
      </c>
      <c r="I1817" s="14" t="s">
        <v>20</v>
      </c>
      <c r="J1817" s="14" t="s">
        <v>5550</v>
      </c>
    </row>
    <row r="1818" spans="4:10" ht="25" customHeight="1" x14ac:dyDescent="0.2">
      <c r="D1818" s="13" t="s">
        <v>110</v>
      </c>
      <c r="E1818" s="13" t="s">
        <v>3370</v>
      </c>
      <c r="F1818" s="13" t="s">
        <v>3369</v>
      </c>
      <c r="G1818" s="14" t="str">
        <f t="shared" si="28"/>
        <v>45443</v>
      </c>
      <c r="H1818" s="14" t="s">
        <v>64</v>
      </c>
      <c r="I1818" s="14" t="s">
        <v>20</v>
      </c>
      <c r="J1818" s="14" t="s">
        <v>5551</v>
      </c>
    </row>
    <row r="1819" spans="4:10" ht="25" customHeight="1" x14ac:dyDescent="0.2">
      <c r="D1819" s="13" t="s">
        <v>111</v>
      </c>
      <c r="E1819" s="13" t="s">
        <v>3372</v>
      </c>
      <c r="F1819" s="13" t="s">
        <v>3371</v>
      </c>
      <c r="G1819" s="14" t="str">
        <f t="shared" si="28"/>
        <v>46201</v>
      </c>
      <c r="H1819" s="14" t="s">
        <v>65</v>
      </c>
      <c r="I1819" s="14" t="s">
        <v>65</v>
      </c>
      <c r="J1819" s="14" t="s">
        <v>20</v>
      </c>
    </row>
    <row r="1820" spans="4:10" ht="25" customHeight="1" x14ac:dyDescent="0.2">
      <c r="D1820" s="13" t="s">
        <v>111</v>
      </c>
      <c r="E1820" s="13" t="s">
        <v>3374</v>
      </c>
      <c r="F1820" s="13" t="s">
        <v>3373</v>
      </c>
      <c r="G1820" s="14" t="str">
        <f t="shared" si="28"/>
        <v>46203</v>
      </c>
      <c r="H1820" s="14" t="s">
        <v>65</v>
      </c>
      <c r="I1820" s="14" t="s">
        <v>5552</v>
      </c>
      <c r="J1820" s="14" t="s">
        <v>20</v>
      </c>
    </row>
    <row r="1821" spans="4:10" ht="25" customHeight="1" x14ac:dyDescent="0.2">
      <c r="D1821" s="13" t="s">
        <v>111</v>
      </c>
      <c r="E1821" s="13" t="s">
        <v>3376</v>
      </c>
      <c r="F1821" s="13" t="s">
        <v>3375</v>
      </c>
      <c r="G1821" s="14" t="str">
        <f t="shared" si="28"/>
        <v>46204</v>
      </c>
      <c r="H1821" s="14" t="s">
        <v>65</v>
      </c>
      <c r="I1821" s="14" t="s">
        <v>5553</v>
      </c>
      <c r="J1821" s="14" t="s">
        <v>20</v>
      </c>
    </row>
    <row r="1822" spans="4:10" ht="25" customHeight="1" x14ac:dyDescent="0.2">
      <c r="D1822" s="13" t="s">
        <v>111</v>
      </c>
      <c r="E1822" s="13" t="s">
        <v>3378</v>
      </c>
      <c r="F1822" s="13" t="s">
        <v>3377</v>
      </c>
      <c r="G1822" s="14" t="str">
        <f t="shared" si="28"/>
        <v>46206</v>
      </c>
      <c r="H1822" s="14" t="s">
        <v>65</v>
      </c>
      <c r="I1822" s="14" t="s">
        <v>5554</v>
      </c>
      <c r="J1822" s="14" t="s">
        <v>20</v>
      </c>
    </row>
    <row r="1823" spans="4:10" ht="25" customHeight="1" x14ac:dyDescent="0.2">
      <c r="D1823" s="13" t="s">
        <v>111</v>
      </c>
      <c r="E1823" s="13" t="s">
        <v>3380</v>
      </c>
      <c r="F1823" s="13" t="s">
        <v>3379</v>
      </c>
      <c r="G1823" s="14" t="str">
        <f t="shared" si="28"/>
        <v>46208</v>
      </c>
      <c r="H1823" s="14" t="s">
        <v>65</v>
      </c>
      <c r="I1823" s="14" t="s">
        <v>5555</v>
      </c>
      <c r="J1823" s="14" t="s">
        <v>20</v>
      </c>
    </row>
    <row r="1824" spans="4:10" ht="25" customHeight="1" x14ac:dyDescent="0.2">
      <c r="D1824" s="13" t="s">
        <v>111</v>
      </c>
      <c r="E1824" s="13" t="s">
        <v>3382</v>
      </c>
      <c r="F1824" s="13" t="s">
        <v>3381</v>
      </c>
      <c r="G1824" s="14" t="str">
        <f t="shared" si="28"/>
        <v>46210</v>
      </c>
      <c r="H1824" s="14" t="s">
        <v>65</v>
      </c>
      <c r="I1824" s="14" t="s">
        <v>5556</v>
      </c>
      <c r="J1824" s="14" t="s">
        <v>20</v>
      </c>
    </row>
    <row r="1825" spans="4:10" ht="25" customHeight="1" x14ac:dyDescent="0.2">
      <c r="D1825" s="13" t="s">
        <v>111</v>
      </c>
      <c r="E1825" s="13" t="s">
        <v>3384</v>
      </c>
      <c r="F1825" s="13" t="s">
        <v>3383</v>
      </c>
      <c r="G1825" s="14" t="str">
        <f t="shared" si="28"/>
        <v>46213</v>
      </c>
      <c r="H1825" s="14" t="s">
        <v>65</v>
      </c>
      <c r="I1825" s="14" t="s">
        <v>5557</v>
      </c>
      <c r="J1825" s="14" t="s">
        <v>20</v>
      </c>
    </row>
    <row r="1826" spans="4:10" ht="25" customHeight="1" x14ac:dyDescent="0.2">
      <c r="D1826" s="13" t="s">
        <v>111</v>
      </c>
      <c r="E1826" s="13" t="s">
        <v>3386</v>
      </c>
      <c r="F1826" s="13" t="s">
        <v>3385</v>
      </c>
      <c r="G1826" s="14" t="str">
        <f t="shared" si="28"/>
        <v>46214</v>
      </c>
      <c r="H1826" s="14" t="s">
        <v>65</v>
      </c>
      <c r="I1826" s="14" t="s">
        <v>5096</v>
      </c>
      <c r="J1826" s="14" t="s">
        <v>20</v>
      </c>
    </row>
    <row r="1827" spans="4:10" ht="25" customHeight="1" x14ac:dyDescent="0.2">
      <c r="D1827" s="13" t="s">
        <v>111</v>
      </c>
      <c r="E1827" s="13" t="s">
        <v>3388</v>
      </c>
      <c r="F1827" s="13" t="s">
        <v>3387</v>
      </c>
      <c r="G1827" s="14" t="str">
        <f t="shared" si="28"/>
        <v>46215</v>
      </c>
      <c r="H1827" s="14" t="s">
        <v>65</v>
      </c>
      <c r="I1827" s="14" t="s">
        <v>5558</v>
      </c>
      <c r="J1827" s="14" t="s">
        <v>20</v>
      </c>
    </row>
    <row r="1828" spans="4:10" ht="25" customHeight="1" x14ac:dyDescent="0.2">
      <c r="D1828" s="13" t="s">
        <v>111</v>
      </c>
      <c r="E1828" s="13" t="s">
        <v>3390</v>
      </c>
      <c r="F1828" s="13" t="s">
        <v>3389</v>
      </c>
      <c r="G1828" s="14" t="str">
        <f t="shared" si="28"/>
        <v>46216</v>
      </c>
      <c r="H1828" s="14" t="s">
        <v>65</v>
      </c>
      <c r="I1828" s="14" t="s">
        <v>5559</v>
      </c>
      <c r="J1828" s="14" t="s">
        <v>20</v>
      </c>
    </row>
    <row r="1829" spans="4:10" ht="25" customHeight="1" x14ac:dyDescent="0.2">
      <c r="D1829" s="13" t="s">
        <v>111</v>
      </c>
      <c r="E1829" s="13" t="s">
        <v>3392</v>
      </c>
      <c r="F1829" s="13" t="s">
        <v>3391</v>
      </c>
      <c r="G1829" s="14" t="str">
        <f t="shared" si="28"/>
        <v>46217</v>
      </c>
      <c r="H1829" s="14" t="s">
        <v>65</v>
      </c>
      <c r="I1829" s="14" t="s">
        <v>5560</v>
      </c>
      <c r="J1829" s="14" t="s">
        <v>20</v>
      </c>
    </row>
    <row r="1830" spans="4:10" ht="25" customHeight="1" x14ac:dyDescent="0.2">
      <c r="D1830" s="13" t="s">
        <v>111</v>
      </c>
      <c r="E1830" s="13" t="s">
        <v>3394</v>
      </c>
      <c r="F1830" s="13" t="s">
        <v>3393</v>
      </c>
      <c r="G1830" s="14" t="str">
        <f t="shared" si="28"/>
        <v>46218</v>
      </c>
      <c r="H1830" s="14" t="s">
        <v>65</v>
      </c>
      <c r="I1830" s="14" t="s">
        <v>5561</v>
      </c>
      <c r="J1830" s="14" t="s">
        <v>20</v>
      </c>
    </row>
    <row r="1831" spans="4:10" ht="25" customHeight="1" x14ac:dyDescent="0.2">
      <c r="D1831" s="13" t="s">
        <v>111</v>
      </c>
      <c r="E1831" s="13" t="s">
        <v>3396</v>
      </c>
      <c r="F1831" s="13" t="s">
        <v>3395</v>
      </c>
      <c r="G1831" s="14" t="str">
        <f t="shared" si="28"/>
        <v>46219</v>
      </c>
      <c r="H1831" s="14" t="s">
        <v>65</v>
      </c>
      <c r="I1831" s="14" t="s">
        <v>5562</v>
      </c>
      <c r="J1831" s="14" t="s">
        <v>20</v>
      </c>
    </row>
    <row r="1832" spans="4:10" ht="25" customHeight="1" x14ac:dyDescent="0.2">
      <c r="D1832" s="13" t="s">
        <v>111</v>
      </c>
      <c r="E1832" s="13" t="s">
        <v>3398</v>
      </c>
      <c r="F1832" s="13" t="s">
        <v>3397</v>
      </c>
      <c r="G1832" s="14" t="str">
        <f t="shared" si="28"/>
        <v>46220</v>
      </c>
      <c r="H1832" s="14" t="s">
        <v>65</v>
      </c>
      <c r="I1832" s="14" t="s">
        <v>5563</v>
      </c>
      <c r="J1832" s="14" t="s">
        <v>20</v>
      </c>
    </row>
    <row r="1833" spans="4:10" ht="25" customHeight="1" x14ac:dyDescent="0.2">
      <c r="D1833" s="13" t="s">
        <v>111</v>
      </c>
      <c r="E1833" s="13" t="s">
        <v>3400</v>
      </c>
      <c r="F1833" s="13" t="s">
        <v>3399</v>
      </c>
      <c r="G1833" s="14" t="str">
        <f t="shared" si="28"/>
        <v>46221</v>
      </c>
      <c r="H1833" s="14" t="s">
        <v>65</v>
      </c>
      <c r="I1833" s="14" t="s">
        <v>5564</v>
      </c>
      <c r="J1833" s="14" t="s">
        <v>20</v>
      </c>
    </row>
    <row r="1834" spans="4:10" ht="25" customHeight="1" x14ac:dyDescent="0.2">
      <c r="D1834" s="13" t="s">
        <v>111</v>
      </c>
      <c r="E1834" s="13" t="s">
        <v>3402</v>
      </c>
      <c r="F1834" s="13" t="s">
        <v>3401</v>
      </c>
      <c r="G1834" s="14" t="str">
        <f t="shared" si="28"/>
        <v>46222</v>
      </c>
      <c r="H1834" s="14" t="s">
        <v>65</v>
      </c>
      <c r="I1834" s="14" t="s">
        <v>5565</v>
      </c>
      <c r="J1834" s="14" t="s">
        <v>20</v>
      </c>
    </row>
    <row r="1835" spans="4:10" ht="25" customHeight="1" x14ac:dyDescent="0.2">
      <c r="D1835" s="13" t="s">
        <v>111</v>
      </c>
      <c r="E1835" s="13" t="s">
        <v>3404</v>
      </c>
      <c r="F1835" s="13" t="s">
        <v>3403</v>
      </c>
      <c r="G1835" s="14" t="str">
        <f t="shared" si="28"/>
        <v>46223</v>
      </c>
      <c r="H1835" s="14" t="s">
        <v>65</v>
      </c>
      <c r="I1835" s="14" t="s">
        <v>5566</v>
      </c>
      <c r="J1835" s="14" t="s">
        <v>20</v>
      </c>
    </row>
    <row r="1836" spans="4:10" ht="25" customHeight="1" x14ac:dyDescent="0.2">
      <c r="D1836" s="13" t="s">
        <v>111</v>
      </c>
      <c r="E1836" s="13" t="s">
        <v>3406</v>
      </c>
      <c r="F1836" s="13" t="s">
        <v>3405</v>
      </c>
      <c r="G1836" s="14" t="str">
        <f t="shared" si="28"/>
        <v>46224</v>
      </c>
      <c r="H1836" s="14" t="s">
        <v>65</v>
      </c>
      <c r="I1836" s="14" t="s">
        <v>5567</v>
      </c>
      <c r="J1836" s="14" t="s">
        <v>20</v>
      </c>
    </row>
    <row r="1837" spans="4:10" ht="25" customHeight="1" x14ac:dyDescent="0.2">
      <c r="D1837" s="13" t="s">
        <v>111</v>
      </c>
      <c r="E1837" s="13" t="s">
        <v>3408</v>
      </c>
      <c r="F1837" s="13" t="s">
        <v>3407</v>
      </c>
      <c r="G1837" s="14" t="str">
        <f t="shared" si="28"/>
        <v>46225</v>
      </c>
      <c r="H1837" s="14" t="s">
        <v>65</v>
      </c>
      <c r="I1837" s="14" t="s">
        <v>5568</v>
      </c>
      <c r="J1837" s="14" t="s">
        <v>20</v>
      </c>
    </row>
    <row r="1838" spans="4:10" ht="25" customHeight="1" x14ac:dyDescent="0.2">
      <c r="D1838" s="13" t="s">
        <v>111</v>
      </c>
      <c r="E1838" s="13" t="s">
        <v>3410</v>
      </c>
      <c r="F1838" s="13" t="s">
        <v>3409</v>
      </c>
      <c r="G1838" s="14" t="str">
        <f t="shared" si="28"/>
        <v>46303</v>
      </c>
      <c r="H1838" s="14" t="s">
        <v>65</v>
      </c>
      <c r="I1838" s="14" t="s">
        <v>20</v>
      </c>
      <c r="J1838" s="14" t="s">
        <v>4314</v>
      </c>
    </row>
    <row r="1839" spans="4:10" ht="25" customHeight="1" x14ac:dyDescent="0.2">
      <c r="D1839" s="13" t="s">
        <v>111</v>
      </c>
      <c r="E1839" s="13" t="s">
        <v>3412</v>
      </c>
      <c r="F1839" s="13" t="s">
        <v>3411</v>
      </c>
      <c r="G1839" s="14" t="str">
        <f t="shared" si="28"/>
        <v>46304</v>
      </c>
      <c r="H1839" s="14" t="s">
        <v>65</v>
      </c>
      <c r="I1839" s="14" t="s">
        <v>20</v>
      </c>
      <c r="J1839" s="14" t="s">
        <v>5569</v>
      </c>
    </row>
    <row r="1840" spans="4:10" ht="25" customHeight="1" x14ac:dyDescent="0.2">
      <c r="D1840" s="13" t="s">
        <v>111</v>
      </c>
      <c r="E1840" s="13" t="s">
        <v>3414</v>
      </c>
      <c r="F1840" s="13" t="s">
        <v>3413</v>
      </c>
      <c r="G1840" s="14" t="str">
        <f t="shared" si="28"/>
        <v>46392</v>
      </c>
      <c r="H1840" s="14" t="s">
        <v>65</v>
      </c>
      <c r="I1840" s="14" t="s">
        <v>20</v>
      </c>
      <c r="J1840" s="14" t="s">
        <v>5570</v>
      </c>
    </row>
    <row r="1841" spans="4:10" ht="25" customHeight="1" x14ac:dyDescent="0.2">
      <c r="D1841" s="13" t="s">
        <v>111</v>
      </c>
      <c r="E1841" s="13" t="s">
        <v>3416</v>
      </c>
      <c r="F1841" s="13" t="s">
        <v>3415</v>
      </c>
      <c r="G1841" s="14" t="str">
        <f t="shared" si="28"/>
        <v>46404</v>
      </c>
      <c r="H1841" s="14" t="s">
        <v>65</v>
      </c>
      <c r="I1841" s="14" t="s">
        <v>20</v>
      </c>
      <c r="J1841" s="14" t="s">
        <v>5571</v>
      </c>
    </row>
    <row r="1842" spans="4:10" ht="25" customHeight="1" x14ac:dyDescent="0.2">
      <c r="D1842" s="13" t="s">
        <v>111</v>
      </c>
      <c r="E1842" s="13" t="s">
        <v>3418</v>
      </c>
      <c r="F1842" s="13" t="s">
        <v>3417</v>
      </c>
      <c r="G1842" s="14" t="str">
        <f t="shared" si="28"/>
        <v>46452</v>
      </c>
      <c r="H1842" s="14" t="s">
        <v>65</v>
      </c>
      <c r="I1842" s="14" t="s">
        <v>20</v>
      </c>
      <c r="J1842" s="14" t="s">
        <v>5572</v>
      </c>
    </row>
    <row r="1843" spans="4:10" ht="25" customHeight="1" x14ac:dyDescent="0.2">
      <c r="D1843" s="13" t="s">
        <v>111</v>
      </c>
      <c r="E1843" s="13" t="s">
        <v>3420</v>
      </c>
      <c r="F1843" s="13" t="s">
        <v>3419</v>
      </c>
      <c r="G1843" s="14" t="str">
        <f t="shared" si="28"/>
        <v>46468</v>
      </c>
      <c r="H1843" s="14" t="s">
        <v>65</v>
      </c>
      <c r="I1843" s="14" t="s">
        <v>20</v>
      </c>
      <c r="J1843" s="14" t="s">
        <v>4205</v>
      </c>
    </row>
    <row r="1844" spans="4:10" ht="25" customHeight="1" x14ac:dyDescent="0.2">
      <c r="D1844" s="13" t="s">
        <v>111</v>
      </c>
      <c r="E1844" s="13" t="s">
        <v>3422</v>
      </c>
      <c r="F1844" s="13" t="s">
        <v>3421</v>
      </c>
      <c r="G1844" s="14" t="str">
        <f t="shared" si="28"/>
        <v>46482</v>
      </c>
      <c r="H1844" s="14" t="s">
        <v>65</v>
      </c>
      <c r="I1844" s="14" t="s">
        <v>20</v>
      </c>
      <c r="J1844" s="14" t="s">
        <v>5573</v>
      </c>
    </row>
    <row r="1845" spans="4:10" ht="25" customHeight="1" x14ac:dyDescent="0.2">
      <c r="D1845" s="13" t="s">
        <v>111</v>
      </c>
      <c r="E1845" s="13" t="s">
        <v>3424</v>
      </c>
      <c r="F1845" s="13" t="s">
        <v>3423</v>
      </c>
      <c r="G1845" s="14" t="str">
        <f t="shared" si="28"/>
        <v>46490</v>
      </c>
      <c r="H1845" s="14" t="s">
        <v>65</v>
      </c>
      <c r="I1845" s="14" t="s">
        <v>20</v>
      </c>
      <c r="J1845" s="14" t="s">
        <v>5574</v>
      </c>
    </row>
    <row r="1846" spans="4:10" ht="25" customHeight="1" x14ac:dyDescent="0.2">
      <c r="D1846" s="13" t="s">
        <v>111</v>
      </c>
      <c r="E1846" s="13" t="s">
        <v>3426</v>
      </c>
      <c r="F1846" s="13" t="s">
        <v>3425</v>
      </c>
      <c r="G1846" s="14" t="str">
        <f t="shared" si="28"/>
        <v>46491</v>
      </c>
      <c r="H1846" s="14" t="s">
        <v>65</v>
      </c>
      <c r="I1846" s="14" t="s">
        <v>20</v>
      </c>
      <c r="J1846" s="14" t="s">
        <v>5575</v>
      </c>
    </row>
    <row r="1847" spans="4:10" ht="25" customHeight="1" x14ac:dyDescent="0.2">
      <c r="D1847" s="13" t="s">
        <v>111</v>
      </c>
      <c r="E1847" s="13" t="s">
        <v>3428</v>
      </c>
      <c r="F1847" s="13" t="s">
        <v>3427</v>
      </c>
      <c r="G1847" s="14" t="str">
        <f t="shared" si="28"/>
        <v>46492</v>
      </c>
      <c r="H1847" s="14" t="s">
        <v>65</v>
      </c>
      <c r="I1847" s="14" t="s">
        <v>20</v>
      </c>
      <c r="J1847" s="14" t="s">
        <v>5576</v>
      </c>
    </row>
    <row r="1848" spans="4:10" ht="25" customHeight="1" x14ac:dyDescent="0.2">
      <c r="D1848" s="13" t="s">
        <v>111</v>
      </c>
      <c r="E1848" s="13" t="s">
        <v>3430</v>
      </c>
      <c r="F1848" s="13" t="s">
        <v>3429</v>
      </c>
      <c r="G1848" s="14" t="str">
        <f t="shared" si="28"/>
        <v>46501</v>
      </c>
      <c r="H1848" s="14" t="s">
        <v>65</v>
      </c>
      <c r="I1848" s="14" t="s">
        <v>20</v>
      </c>
      <c r="J1848" s="14" t="s">
        <v>5577</v>
      </c>
    </row>
    <row r="1849" spans="4:10" ht="25" customHeight="1" x14ac:dyDescent="0.2">
      <c r="D1849" s="13" t="s">
        <v>111</v>
      </c>
      <c r="E1849" s="13" t="s">
        <v>3432</v>
      </c>
      <c r="F1849" s="13" t="s">
        <v>3431</v>
      </c>
      <c r="G1849" s="14" t="str">
        <f t="shared" si="28"/>
        <v>46502</v>
      </c>
      <c r="H1849" s="14" t="s">
        <v>65</v>
      </c>
      <c r="I1849" s="14" t="s">
        <v>20</v>
      </c>
      <c r="J1849" s="14" t="s">
        <v>5578</v>
      </c>
    </row>
    <row r="1850" spans="4:10" ht="25" customHeight="1" x14ac:dyDescent="0.2">
      <c r="D1850" s="13" t="s">
        <v>111</v>
      </c>
      <c r="E1850" s="13" t="s">
        <v>3434</v>
      </c>
      <c r="F1850" s="13" t="s">
        <v>3433</v>
      </c>
      <c r="G1850" s="14" t="str">
        <f t="shared" si="28"/>
        <v>46505</v>
      </c>
      <c r="H1850" s="14" t="s">
        <v>65</v>
      </c>
      <c r="I1850" s="14" t="s">
        <v>20</v>
      </c>
      <c r="J1850" s="14" t="s">
        <v>5579</v>
      </c>
    </row>
    <row r="1851" spans="4:10" ht="25" customHeight="1" x14ac:dyDescent="0.2">
      <c r="D1851" s="13" t="s">
        <v>111</v>
      </c>
      <c r="E1851" s="13" t="s">
        <v>3436</v>
      </c>
      <c r="F1851" s="13" t="s">
        <v>3435</v>
      </c>
      <c r="G1851" s="14" t="str">
        <f t="shared" si="28"/>
        <v>46523</v>
      </c>
      <c r="H1851" s="14" t="s">
        <v>65</v>
      </c>
      <c r="I1851" s="14" t="s">
        <v>20</v>
      </c>
      <c r="J1851" s="14" t="s">
        <v>4219</v>
      </c>
    </row>
    <row r="1852" spans="4:10" ht="25" customHeight="1" x14ac:dyDescent="0.2">
      <c r="D1852" s="13" t="s">
        <v>111</v>
      </c>
      <c r="E1852" s="13" t="s">
        <v>3438</v>
      </c>
      <c r="F1852" s="13" t="s">
        <v>3437</v>
      </c>
      <c r="G1852" s="14" t="str">
        <f t="shared" si="28"/>
        <v>46524</v>
      </c>
      <c r="H1852" s="14" t="s">
        <v>65</v>
      </c>
      <c r="I1852" s="14" t="s">
        <v>20</v>
      </c>
      <c r="J1852" s="14" t="s">
        <v>5580</v>
      </c>
    </row>
    <row r="1853" spans="4:10" ht="25" customHeight="1" x14ac:dyDescent="0.2">
      <c r="D1853" s="13" t="s">
        <v>111</v>
      </c>
      <c r="E1853" s="13" t="s">
        <v>3440</v>
      </c>
      <c r="F1853" s="13" t="s">
        <v>3439</v>
      </c>
      <c r="G1853" s="14" t="str">
        <f t="shared" si="28"/>
        <v>46525</v>
      </c>
      <c r="H1853" s="14" t="s">
        <v>65</v>
      </c>
      <c r="I1853" s="14" t="s">
        <v>20</v>
      </c>
      <c r="J1853" s="14" t="s">
        <v>5236</v>
      </c>
    </row>
    <row r="1854" spans="4:10" ht="25" customHeight="1" x14ac:dyDescent="0.2">
      <c r="D1854" s="13" t="s">
        <v>111</v>
      </c>
      <c r="E1854" s="13" t="s">
        <v>3442</v>
      </c>
      <c r="F1854" s="13" t="s">
        <v>3441</v>
      </c>
      <c r="G1854" s="14" t="str">
        <f t="shared" si="28"/>
        <v>46527</v>
      </c>
      <c r="H1854" s="14" t="s">
        <v>65</v>
      </c>
      <c r="I1854" s="14" t="s">
        <v>20</v>
      </c>
      <c r="J1854" s="14" t="s">
        <v>5581</v>
      </c>
    </row>
    <row r="1855" spans="4:10" ht="25" customHeight="1" x14ac:dyDescent="0.2">
      <c r="D1855" s="13" t="s">
        <v>111</v>
      </c>
      <c r="E1855" s="13" t="s">
        <v>3444</v>
      </c>
      <c r="F1855" s="13" t="s">
        <v>3443</v>
      </c>
      <c r="G1855" s="14" t="str">
        <f t="shared" si="28"/>
        <v>46529</v>
      </c>
      <c r="H1855" s="14" t="s">
        <v>65</v>
      </c>
      <c r="I1855" s="14" t="s">
        <v>20</v>
      </c>
      <c r="J1855" s="14" t="s">
        <v>5582</v>
      </c>
    </row>
    <row r="1856" spans="4:10" ht="25" customHeight="1" x14ac:dyDescent="0.2">
      <c r="D1856" s="13" t="s">
        <v>111</v>
      </c>
      <c r="E1856" s="13" t="s">
        <v>3446</v>
      </c>
      <c r="F1856" s="13" t="s">
        <v>3445</v>
      </c>
      <c r="G1856" s="14" t="str">
        <f t="shared" si="28"/>
        <v>46530</v>
      </c>
      <c r="H1856" s="14" t="s">
        <v>65</v>
      </c>
      <c r="I1856" s="14" t="s">
        <v>20</v>
      </c>
      <c r="J1856" s="14" t="s">
        <v>5583</v>
      </c>
    </row>
    <row r="1857" spans="4:10" ht="25" customHeight="1" x14ac:dyDescent="0.2">
      <c r="D1857" s="13" t="s">
        <v>111</v>
      </c>
      <c r="E1857" s="13" t="s">
        <v>3448</v>
      </c>
      <c r="F1857" s="13" t="s">
        <v>3447</v>
      </c>
      <c r="G1857" s="14" t="str">
        <f t="shared" si="28"/>
        <v>46531</v>
      </c>
      <c r="H1857" s="14" t="s">
        <v>65</v>
      </c>
      <c r="I1857" s="14" t="s">
        <v>20</v>
      </c>
      <c r="J1857" s="14" t="s">
        <v>5584</v>
      </c>
    </row>
    <row r="1858" spans="4:10" ht="25" customHeight="1" x14ac:dyDescent="0.2">
      <c r="D1858" s="13" t="s">
        <v>111</v>
      </c>
      <c r="E1858" s="13" t="s">
        <v>3450</v>
      </c>
      <c r="F1858" s="13" t="s">
        <v>3449</v>
      </c>
      <c r="G1858" s="14" t="str">
        <f t="shared" si="28"/>
        <v>46532</v>
      </c>
      <c r="H1858" s="14" t="s">
        <v>65</v>
      </c>
      <c r="I1858" s="14" t="s">
        <v>20</v>
      </c>
      <c r="J1858" s="14" t="s">
        <v>5585</v>
      </c>
    </row>
    <row r="1859" spans="4:10" ht="25" customHeight="1" x14ac:dyDescent="0.2">
      <c r="D1859" s="13" t="s">
        <v>111</v>
      </c>
      <c r="E1859" s="13" t="s">
        <v>3452</v>
      </c>
      <c r="F1859" s="13" t="s">
        <v>3451</v>
      </c>
      <c r="G1859" s="14" t="str">
        <f t="shared" si="28"/>
        <v>46533</v>
      </c>
      <c r="H1859" s="14" t="s">
        <v>65</v>
      </c>
      <c r="I1859" s="14" t="s">
        <v>20</v>
      </c>
      <c r="J1859" s="14" t="s">
        <v>5586</v>
      </c>
    </row>
    <row r="1860" spans="4:10" ht="25" customHeight="1" x14ac:dyDescent="0.2">
      <c r="D1860" s="13" t="s">
        <v>111</v>
      </c>
      <c r="E1860" s="13" t="s">
        <v>3454</v>
      </c>
      <c r="F1860" s="13" t="s">
        <v>3453</v>
      </c>
      <c r="G1860" s="14" t="str">
        <f t="shared" si="28"/>
        <v>46534</v>
      </c>
      <c r="H1860" s="14" t="s">
        <v>65</v>
      </c>
      <c r="I1860" s="14" t="s">
        <v>20</v>
      </c>
      <c r="J1860" s="14" t="s">
        <v>5587</v>
      </c>
    </row>
    <row r="1861" spans="4:10" ht="25" customHeight="1" x14ac:dyDescent="0.2">
      <c r="D1861" s="13" t="s">
        <v>111</v>
      </c>
      <c r="E1861" s="13" t="s">
        <v>3456</v>
      </c>
      <c r="F1861" s="13" t="s">
        <v>3455</v>
      </c>
      <c r="G1861" s="14" t="str">
        <f t="shared" ref="G1861:G1902" si="29">LEFT(F1861,5)</f>
        <v>46535</v>
      </c>
      <c r="H1861" s="14" t="s">
        <v>65</v>
      </c>
      <c r="I1861" s="14" t="s">
        <v>20</v>
      </c>
      <c r="J1861" s="14" t="s">
        <v>5588</v>
      </c>
    </row>
    <row r="1862" spans="4:10" ht="25" customHeight="1" x14ac:dyDescent="0.2">
      <c r="D1862" s="13" t="s">
        <v>112</v>
      </c>
      <c r="E1862" s="13" t="s">
        <v>3458</v>
      </c>
      <c r="F1862" s="13" t="s">
        <v>3457</v>
      </c>
      <c r="G1862" s="14" t="str">
        <f t="shared" si="29"/>
        <v>47201</v>
      </c>
      <c r="H1862" s="14" t="s">
        <v>66</v>
      </c>
      <c r="I1862" s="14" t="s">
        <v>5589</v>
      </c>
      <c r="J1862" s="14" t="s">
        <v>20</v>
      </c>
    </row>
    <row r="1863" spans="4:10" ht="25" customHeight="1" x14ac:dyDescent="0.2">
      <c r="D1863" s="13" t="s">
        <v>112</v>
      </c>
      <c r="E1863" s="13" t="s">
        <v>3460</v>
      </c>
      <c r="F1863" s="13" t="s">
        <v>3459</v>
      </c>
      <c r="G1863" s="14" t="str">
        <f t="shared" si="29"/>
        <v>47205</v>
      </c>
      <c r="H1863" s="14" t="s">
        <v>66</v>
      </c>
      <c r="I1863" s="14" t="s">
        <v>5590</v>
      </c>
      <c r="J1863" s="14" t="s">
        <v>20</v>
      </c>
    </row>
    <row r="1864" spans="4:10" ht="25" customHeight="1" x14ac:dyDescent="0.2">
      <c r="D1864" s="13" t="s">
        <v>112</v>
      </c>
      <c r="E1864" s="13" t="s">
        <v>3462</v>
      </c>
      <c r="F1864" s="13" t="s">
        <v>3461</v>
      </c>
      <c r="G1864" s="14" t="str">
        <f t="shared" si="29"/>
        <v>47207</v>
      </c>
      <c r="H1864" s="14" t="s">
        <v>66</v>
      </c>
      <c r="I1864" s="14" t="s">
        <v>5591</v>
      </c>
      <c r="J1864" s="14" t="s">
        <v>20</v>
      </c>
    </row>
    <row r="1865" spans="4:10" ht="25" customHeight="1" x14ac:dyDescent="0.2">
      <c r="D1865" s="13" t="s">
        <v>112</v>
      </c>
      <c r="E1865" s="13" t="s">
        <v>3464</v>
      </c>
      <c r="F1865" s="13" t="s">
        <v>3463</v>
      </c>
      <c r="G1865" s="14" t="str">
        <f t="shared" si="29"/>
        <v>47208</v>
      </c>
      <c r="H1865" s="14" t="s">
        <v>66</v>
      </c>
      <c r="I1865" s="14" t="s">
        <v>5592</v>
      </c>
      <c r="J1865" s="14" t="s">
        <v>20</v>
      </c>
    </row>
    <row r="1866" spans="4:10" ht="25" customHeight="1" x14ac:dyDescent="0.2">
      <c r="D1866" s="13" t="s">
        <v>112</v>
      </c>
      <c r="E1866" s="13" t="s">
        <v>3466</v>
      </c>
      <c r="F1866" s="13" t="s">
        <v>3465</v>
      </c>
      <c r="G1866" s="14" t="str">
        <f t="shared" si="29"/>
        <v>47209</v>
      </c>
      <c r="H1866" s="14" t="s">
        <v>66</v>
      </c>
      <c r="I1866" s="14" t="s">
        <v>5593</v>
      </c>
      <c r="J1866" s="14" t="s">
        <v>20</v>
      </c>
    </row>
    <row r="1867" spans="4:10" ht="25" customHeight="1" x14ac:dyDescent="0.2">
      <c r="D1867" s="13" t="s">
        <v>112</v>
      </c>
      <c r="E1867" s="13" t="s">
        <v>3468</v>
      </c>
      <c r="F1867" s="13" t="s">
        <v>3467</v>
      </c>
      <c r="G1867" s="14" t="str">
        <f t="shared" si="29"/>
        <v>47210</v>
      </c>
      <c r="H1867" s="14" t="s">
        <v>66</v>
      </c>
      <c r="I1867" s="14" t="s">
        <v>5594</v>
      </c>
      <c r="J1867" s="14" t="s">
        <v>20</v>
      </c>
    </row>
    <row r="1868" spans="4:10" ht="25" customHeight="1" x14ac:dyDescent="0.2">
      <c r="D1868" s="13" t="s">
        <v>112</v>
      </c>
      <c r="E1868" s="13" t="s">
        <v>3470</v>
      </c>
      <c r="F1868" s="13" t="s">
        <v>3469</v>
      </c>
      <c r="G1868" s="14" t="str">
        <f t="shared" si="29"/>
        <v>47211</v>
      </c>
      <c r="H1868" s="14" t="s">
        <v>66</v>
      </c>
      <c r="I1868" s="14" t="s">
        <v>66</v>
      </c>
      <c r="J1868" s="14" t="s">
        <v>20</v>
      </c>
    </row>
    <row r="1869" spans="4:10" ht="25" customHeight="1" x14ac:dyDescent="0.2">
      <c r="D1869" s="13" t="s">
        <v>112</v>
      </c>
      <c r="E1869" s="13" t="s">
        <v>3472</v>
      </c>
      <c r="F1869" s="13" t="s">
        <v>3471</v>
      </c>
      <c r="G1869" s="14" t="str">
        <f t="shared" si="29"/>
        <v>47212</v>
      </c>
      <c r="H1869" s="14" t="s">
        <v>66</v>
      </c>
      <c r="I1869" s="14" t="s">
        <v>5595</v>
      </c>
      <c r="J1869" s="14" t="s">
        <v>20</v>
      </c>
    </row>
    <row r="1870" spans="4:10" ht="25" customHeight="1" x14ac:dyDescent="0.2">
      <c r="D1870" s="13" t="s">
        <v>112</v>
      </c>
      <c r="E1870" s="13" t="s">
        <v>3474</v>
      </c>
      <c r="F1870" s="13" t="s">
        <v>3473</v>
      </c>
      <c r="G1870" s="14" t="str">
        <f t="shared" si="29"/>
        <v>47213</v>
      </c>
      <c r="H1870" s="14" t="s">
        <v>66</v>
      </c>
      <c r="I1870" s="14" t="s">
        <v>5596</v>
      </c>
      <c r="J1870" s="14" t="s">
        <v>20</v>
      </c>
    </row>
    <row r="1871" spans="4:10" ht="25" customHeight="1" x14ac:dyDescent="0.2">
      <c r="D1871" s="13" t="s">
        <v>112</v>
      </c>
      <c r="E1871" s="13" t="s">
        <v>3476</v>
      </c>
      <c r="F1871" s="13" t="s">
        <v>3475</v>
      </c>
      <c r="G1871" s="14" t="str">
        <f t="shared" si="29"/>
        <v>47214</v>
      </c>
      <c r="H1871" s="14" t="s">
        <v>66</v>
      </c>
      <c r="I1871" s="14" t="s">
        <v>5597</v>
      </c>
      <c r="J1871" s="14" t="s">
        <v>20</v>
      </c>
    </row>
    <row r="1872" spans="4:10" ht="25" customHeight="1" x14ac:dyDescent="0.2">
      <c r="D1872" s="13" t="s">
        <v>112</v>
      </c>
      <c r="E1872" s="13" t="s">
        <v>3478</v>
      </c>
      <c r="F1872" s="13" t="s">
        <v>3477</v>
      </c>
      <c r="G1872" s="14" t="str">
        <f t="shared" si="29"/>
        <v>47215</v>
      </c>
      <c r="H1872" s="14" t="s">
        <v>66</v>
      </c>
      <c r="I1872" s="14" t="s">
        <v>5598</v>
      </c>
      <c r="J1872" s="14" t="s">
        <v>20</v>
      </c>
    </row>
    <row r="1873" spans="4:10" ht="25" customHeight="1" x14ac:dyDescent="0.2">
      <c r="D1873" s="13" t="s">
        <v>112</v>
      </c>
      <c r="E1873" s="13" t="s">
        <v>3480</v>
      </c>
      <c r="F1873" s="13" t="s">
        <v>3479</v>
      </c>
      <c r="G1873" s="14" t="str">
        <f t="shared" si="29"/>
        <v>47301</v>
      </c>
      <c r="H1873" s="14" t="s">
        <v>66</v>
      </c>
      <c r="I1873" s="14" t="s">
        <v>20</v>
      </c>
      <c r="J1873" s="14" t="s">
        <v>5599</v>
      </c>
    </row>
    <row r="1874" spans="4:10" ht="25" customHeight="1" x14ac:dyDescent="0.2">
      <c r="D1874" s="13" t="s">
        <v>112</v>
      </c>
      <c r="E1874" s="13" t="s">
        <v>3482</v>
      </c>
      <c r="F1874" s="13" t="s">
        <v>3481</v>
      </c>
      <c r="G1874" s="14" t="str">
        <f t="shared" si="29"/>
        <v>47302</v>
      </c>
      <c r="H1874" s="14" t="s">
        <v>66</v>
      </c>
      <c r="I1874" s="14" t="s">
        <v>20</v>
      </c>
      <c r="J1874" s="14" t="s">
        <v>5600</v>
      </c>
    </row>
    <row r="1875" spans="4:10" ht="25" customHeight="1" x14ac:dyDescent="0.2">
      <c r="D1875" s="13" t="s">
        <v>112</v>
      </c>
      <c r="E1875" s="13" t="s">
        <v>3484</v>
      </c>
      <c r="F1875" s="13" t="s">
        <v>3483</v>
      </c>
      <c r="G1875" s="14" t="str">
        <f t="shared" si="29"/>
        <v>47303</v>
      </c>
      <c r="H1875" s="14" t="s">
        <v>66</v>
      </c>
      <c r="I1875" s="14" t="s">
        <v>20</v>
      </c>
      <c r="J1875" s="14" t="s">
        <v>4669</v>
      </c>
    </row>
    <row r="1876" spans="4:10" ht="25" customHeight="1" x14ac:dyDescent="0.2">
      <c r="D1876" s="13" t="s">
        <v>112</v>
      </c>
      <c r="E1876" s="13" t="s">
        <v>3486</v>
      </c>
      <c r="F1876" s="13" t="s">
        <v>3485</v>
      </c>
      <c r="G1876" s="14" t="str">
        <f t="shared" si="29"/>
        <v>47306</v>
      </c>
      <c r="H1876" s="14" t="s">
        <v>66</v>
      </c>
      <c r="I1876" s="14" t="s">
        <v>20</v>
      </c>
      <c r="J1876" s="14" t="s">
        <v>5601</v>
      </c>
    </row>
    <row r="1877" spans="4:10" ht="25" customHeight="1" x14ac:dyDescent="0.2">
      <c r="D1877" s="13" t="s">
        <v>112</v>
      </c>
      <c r="E1877" s="13" t="s">
        <v>3488</v>
      </c>
      <c r="F1877" s="13" t="s">
        <v>3487</v>
      </c>
      <c r="G1877" s="14" t="str">
        <f t="shared" si="29"/>
        <v>47308</v>
      </c>
      <c r="H1877" s="14" t="s">
        <v>66</v>
      </c>
      <c r="I1877" s="14" t="s">
        <v>20</v>
      </c>
      <c r="J1877" s="14" t="s">
        <v>5602</v>
      </c>
    </row>
    <row r="1878" spans="4:10" ht="25" customHeight="1" x14ac:dyDescent="0.2">
      <c r="D1878" s="13" t="s">
        <v>112</v>
      </c>
      <c r="E1878" s="13" t="s">
        <v>3490</v>
      </c>
      <c r="F1878" s="13" t="s">
        <v>3489</v>
      </c>
      <c r="G1878" s="14" t="str">
        <f t="shared" si="29"/>
        <v>47311</v>
      </c>
      <c r="H1878" s="14" t="s">
        <v>66</v>
      </c>
      <c r="I1878" s="14" t="s">
        <v>20</v>
      </c>
      <c r="J1878" s="14" t="s">
        <v>5603</v>
      </c>
    </row>
    <row r="1879" spans="4:10" ht="25" customHeight="1" x14ac:dyDescent="0.2">
      <c r="D1879" s="13" t="s">
        <v>112</v>
      </c>
      <c r="E1879" s="13" t="s">
        <v>3492</v>
      </c>
      <c r="F1879" s="13" t="s">
        <v>3491</v>
      </c>
      <c r="G1879" s="14" t="str">
        <f t="shared" si="29"/>
        <v>47313</v>
      </c>
      <c r="H1879" s="14" t="s">
        <v>66</v>
      </c>
      <c r="I1879" s="14" t="s">
        <v>20</v>
      </c>
      <c r="J1879" s="14" t="s">
        <v>5604</v>
      </c>
    </row>
    <row r="1880" spans="4:10" ht="25" customHeight="1" x14ac:dyDescent="0.2">
      <c r="D1880" s="13" t="s">
        <v>112</v>
      </c>
      <c r="E1880" s="13" t="s">
        <v>3494</v>
      </c>
      <c r="F1880" s="13" t="s">
        <v>3493</v>
      </c>
      <c r="G1880" s="14" t="str">
        <f t="shared" si="29"/>
        <v>47314</v>
      </c>
      <c r="H1880" s="14" t="s">
        <v>66</v>
      </c>
      <c r="I1880" s="14" t="s">
        <v>20</v>
      </c>
      <c r="J1880" s="14" t="s">
        <v>5605</v>
      </c>
    </row>
    <row r="1881" spans="4:10" ht="25" customHeight="1" x14ac:dyDescent="0.2">
      <c r="D1881" s="13" t="s">
        <v>112</v>
      </c>
      <c r="E1881" s="13" t="s">
        <v>3496</v>
      </c>
      <c r="F1881" s="13" t="s">
        <v>3495</v>
      </c>
      <c r="G1881" s="14" t="str">
        <f t="shared" si="29"/>
        <v>47315</v>
      </c>
      <c r="H1881" s="14" t="s">
        <v>66</v>
      </c>
      <c r="I1881" s="14" t="s">
        <v>20</v>
      </c>
      <c r="J1881" s="14" t="s">
        <v>5606</v>
      </c>
    </row>
    <row r="1882" spans="4:10" ht="25" customHeight="1" x14ac:dyDescent="0.2">
      <c r="D1882" s="13" t="s">
        <v>112</v>
      </c>
      <c r="E1882" s="13" t="s">
        <v>3498</v>
      </c>
      <c r="F1882" s="13" t="s">
        <v>3497</v>
      </c>
      <c r="G1882" s="14" t="str">
        <f t="shared" si="29"/>
        <v>47324</v>
      </c>
      <c r="H1882" s="14" t="s">
        <v>66</v>
      </c>
      <c r="I1882" s="14" t="s">
        <v>20</v>
      </c>
      <c r="J1882" s="14" t="s">
        <v>5607</v>
      </c>
    </row>
    <row r="1883" spans="4:10" ht="25" customHeight="1" x14ac:dyDescent="0.2">
      <c r="D1883" s="13" t="s">
        <v>112</v>
      </c>
      <c r="E1883" s="13" t="s">
        <v>3500</v>
      </c>
      <c r="F1883" s="13" t="s">
        <v>3499</v>
      </c>
      <c r="G1883" s="14" t="str">
        <f t="shared" si="29"/>
        <v>47325</v>
      </c>
      <c r="H1883" s="14" t="s">
        <v>66</v>
      </c>
      <c r="I1883" s="14" t="s">
        <v>20</v>
      </c>
      <c r="J1883" s="14" t="s">
        <v>5608</v>
      </c>
    </row>
    <row r="1884" spans="4:10" ht="25" customHeight="1" x14ac:dyDescent="0.2">
      <c r="D1884" s="13" t="s">
        <v>112</v>
      </c>
      <c r="E1884" s="13" t="s">
        <v>3502</v>
      </c>
      <c r="F1884" s="13" t="s">
        <v>3501</v>
      </c>
      <c r="G1884" s="14" t="str">
        <f t="shared" si="29"/>
        <v>47326</v>
      </c>
      <c r="H1884" s="14" t="s">
        <v>66</v>
      </c>
      <c r="I1884" s="14" t="s">
        <v>20</v>
      </c>
      <c r="J1884" s="14" t="s">
        <v>5609</v>
      </c>
    </row>
    <row r="1885" spans="4:10" ht="25" customHeight="1" x14ac:dyDescent="0.2">
      <c r="D1885" s="13" t="s">
        <v>112</v>
      </c>
      <c r="E1885" s="13" t="s">
        <v>3504</v>
      </c>
      <c r="F1885" s="13" t="s">
        <v>3503</v>
      </c>
      <c r="G1885" s="14" t="str">
        <f t="shared" si="29"/>
        <v>47327</v>
      </c>
      <c r="H1885" s="14" t="s">
        <v>66</v>
      </c>
      <c r="I1885" s="14" t="s">
        <v>20</v>
      </c>
      <c r="J1885" s="14" t="s">
        <v>5610</v>
      </c>
    </row>
    <row r="1886" spans="4:10" ht="25" customHeight="1" x14ac:dyDescent="0.2">
      <c r="D1886" s="13" t="s">
        <v>112</v>
      </c>
      <c r="E1886" s="13" t="s">
        <v>3506</v>
      </c>
      <c r="F1886" s="13" t="s">
        <v>3505</v>
      </c>
      <c r="G1886" s="14" t="str">
        <f t="shared" si="29"/>
        <v>47328</v>
      </c>
      <c r="H1886" s="14" t="s">
        <v>66</v>
      </c>
      <c r="I1886" s="14" t="s">
        <v>20</v>
      </c>
      <c r="J1886" s="14" t="s">
        <v>5611</v>
      </c>
    </row>
    <row r="1887" spans="4:10" ht="25" customHeight="1" x14ac:dyDescent="0.2">
      <c r="D1887" s="13" t="s">
        <v>112</v>
      </c>
      <c r="E1887" s="13" t="s">
        <v>3508</v>
      </c>
      <c r="F1887" s="13" t="s">
        <v>3507</v>
      </c>
      <c r="G1887" s="14" t="str">
        <f t="shared" si="29"/>
        <v>47329</v>
      </c>
      <c r="H1887" s="14" t="s">
        <v>66</v>
      </c>
      <c r="I1887" s="14" t="s">
        <v>20</v>
      </c>
      <c r="J1887" s="14" t="s">
        <v>5493</v>
      </c>
    </row>
    <row r="1888" spans="4:10" ht="25" customHeight="1" x14ac:dyDescent="0.2">
      <c r="D1888" s="13" t="s">
        <v>112</v>
      </c>
      <c r="E1888" s="13" t="s">
        <v>3510</v>
      </c>
      <c r="F1888" s="13" t="s">
        <v>3509</v>
      </c>
      <c r="G1888" s="14" t="str">
        <f t="shared" si="29"/>
        <v>47348</v>
      </c>
      <c r="H1888" s="14" t="s">
        <v>66</v>
      </c>
      <c r="I1888" s="14" t="s">
        <v>20</v>
      </c>
      <c r="J1888" s="14" t="s">
        <v>5612</v>
      </c>
    </row>
    <row r="1889" spans="4:10" ht="25" customHeight="1" x14ac:dyDescent="0.2">
      <c r="D1889" s="13" t="s">
        <v>112</v>
      </c>
      <c r="E1889" s="13" t="s">
        <v>3512</v>
      </c>
      <c r="F1889" s="13" t="s">
        <v>3511</v>
      </c>
      <c r="G1889" s="14" t="str">
        <f t="shared" si="29"/>
        <v>47350</v>
      </c>
      <c r="H1889" s="14" t="s">
        <v>66</v>
      </c>
      <c r="I1889" s="14" t="s">
        <v>20</v>
      </c>
      <c r="J1889" s="14" t="s">
        <v>5613</v>
      </c>
    </row>
    <row r="1890" spans="4:10" ht="25" customHeight="1" x14ac:dyDescent="0.2">
      <c r="D1890" s="13" t="s">
        <v>112</v>
      </c>
      <c r="E1890" s="13" t="s">
        <v>3514</v>
      </c>
      <c r="F1890" s="13" t="s">
        <v>3513</v>
      </c>
      <c r="G1890" s="14" t="str">
        <f t="shared" si="29"/>
        <v>47353</v>
      </c>
      <c r="H1890" s="14" t="s">
        <v>66</v>
      </c>
      <c r="I1890" s="14" t="s">
        <v>20</v>
      </c>
      <c r="J1890" s="14" t="s">
        <v>5614</v>
      </c>
    </row>
    <row r="1891" spans="4:10" ht="25" customHeight="1" x14ac:dyDescent="0.2">
      <c r="D1891" s="13" t="s">
        <v>112</v>
      </c>
      <c r="E1891" s="13" t="s">
        <v>3516</v>
      </c>
      <c r="F1891" s="13" t="s">
        <v>3515</v>
      </c>
      <c r="G1891" s="14" t="str">
        <f t="shared" si="29"/>
        <v>47354</v>
      </c>
      <c r="H1891" s="14" t="s">
        <v>66</v>
      </c>
      <c r="I1891" s="14" t="s">
        <v>20</v>
      </c>
      <c r="J1891" s="14" t="s">
        <v>5615</v>
      </c>
    </row>
    <row r="1892" spans="4:10" ht="25" customHeight="1" x14ac:dyDescent="0.2">
      <c r="D1892" s="13" t="s">
        <v>112</v>
      </c>
      <c r="E1892" s="13" t="s">
        <v>3518</v>
      </c>
      <c r="F1892" s="13" t="s">
        <v>3517</v>
      </c>
      <c r="G1892" s="14" t="str">
        <f t="shared" si="29"/>
        <v>47355</v>
      </c>
      <c r="H1892" s="14" t="s">
        <v>66</v>
      </c>
      <c r="I1892" s="14" t="s">
        <v>20</v>
      </c>
      <c r="J1892" s="14" t="s">
        <v>5616</v>
      </c>
    </row>
    <row r="1893" spans="4:10" ht="25" customHeight="1" x14ac:dyDescent="0.2">
      <c r="D1893" s="13" t="s">
        <v>112</v>
      </c>
      <c r="E1893" s="13" t="s">
        <v>3520</v>
      </c>
      <c r="F1893" s="13" t="s">
        <v>3519</v>
      </c>
      <c r="G1893" s="14" t="str">
        <f t="shared" si="29"/>
        <v>47356</v>
      </c>
      <c r="H1893" s="14" t="s">
        <v>66</v>
      </c>
      <c r="I1893" s="14" t="s">
        <v>20</v>
      </c>
      <c r="J1893" s="14" t="s">
        <v>5617</v>
      </c>
    </row>
    <row r="1894" spans="4:10" ht="25" customHeight="1" x14ac:dyDescent="0.2">
      <c r="D1894" s="13" t="s">
        <v>112</v>
      </c>
      <c r="E1894" s="13" t="s">
        <v>3522</v>
      </c>
      <c r="F1894" s="13" t="s">
        <v>3521</v>
      </c>
      <c r="G1894" s="14" t="str">
        <f t="shared" si="29"/>
        <v>47357</v>
      </c>
      <c r="H1894" s="14" t="s">
        <v>66</v>
      </c>
      <c r="I1894" s="14" t="s">
        <v>20</v>
      </c>
      <c r="J1894" s="14" t="s">
        <v>5618</v>
      </c>
    </row>
    <row r="1895" spans="4:10" ht="25" customHeight="1" x14ac:dyDescent="0.2">
      <c r="D1895" s="13" t="s">
        <v>112</v>
      </c>
      <c r="E1895" s="13" t="s">
        <v>3524</v>
      </c>
      <c r="F1895" s="13" t="s">
        <v>3523</v>
      </c>
      <c r="G1895" s="14" t="str">
        <f t="shared" si="29"/>
        <v>47358</v>
      </c>
      <c r="H1895" s="14" t="s">
        <v>66</v>
      </c>
      <c r="I1895" s="14" t="s">
        <v>20</v>
      </c>
      <c r="J1895" s="14" t="s">
        <v>5619</v>
      </c>
    </row>
    <row r="1896" spans="4:10" ht="25" customHeight="1" x14ac:dyDescent="0.2">
      <c r="D1896" s="13" t="s">
        <v>112</v>
      </c>
      <c r="E1896" s="13" t="s">
        <v>3526</v>
      </c>
      <c r="F1896" s="13" t="s">
        <v>3525</v>
      </c>
      <c r="G1896" s="14" t="str">
        <f t="shared" si="29"/>
        <v>47359</v>
      </c>
      <c r="H1896" s="14" t="s">
        <v>66</v>
      </c>
      <c r="I1896" s="14" t="s">
        <v>20</v>
      </c>
      <c r="J1896" s="14" t="s">
        <v>5620</v>
      </c>
    </row>
    <row r="1897" spans="4:10" ht="25" customHeight="1" x14ac:dyDescent="0.2">
      <c r="D1897" s="13" t="s">
        <v>112</v>
      </c>
      <c r="E1897" s="13" t="s">
        <v>3528</v>
      </c>
      <c r="F1897" s="13" t="s">
        <v>3527</v>
      </c>
      <c r="G1897" s="14" t="str">
        <f t="shared" si="29"/>
        <v>47360</v>
      </c>
      <c r="H1897" s="14" t="s">
        <v>66</v>
      </c>
      <c r="I1897" s="14" t="s">
        <v>20</v>
      </c>
      <c r="J1897" s="14" t="s">
        <v>5621</v>
      </c>
    </row>
    <row r="1898" spans="4:10" ht="25" customHeight="1" x14ac:dyDescent="0.2">
      <c r="D1898" s="13" t="s">
        <v>112</v>
      </c>
      <c r="E1898" s="13" t="s">
        <v>3530</v>
      </c>
      <c r="F1898" s="13" t="s">
        <v>3529</v>
      </c>
      <c r="G1898" s="14" t="str">
        <f t="shared" si="29"/>
        <v>47361</v>
      </c>
      <c r="H1898" s="14" t="s">
        <v>66</v>
      </c>
      <c r="I1898" s="14" t="s">
        <v>20</v>
      </c>
      <c r="J1898" s="14" t="s">
        <v>5622</v>
      </c>
    </row>
    <row r="1899" spans="4:10" ht="25" customHeight="1" x14ac:dyDescent="0.2">
      <c r="D1899" s="13" t="s">
        <v>112</v>
      </c>
      <c r="E1899" s="13" t="s">
        <v>3532</v>
      </c>
      <c r="F1899" s="13" t="s">
        <v>3531</v>
      </c>
      <c r="G1899" s="14" t="str">
        <f t="shared" si="29"/>
        <v>47362</v>
      </c>
      <c r="H1899" s="14" t="s">
        <v>66</v>
      </c>
      <c r="I1899" s="14" t="s">
        <v>20</v>
      </c>
      <c r="J1899" s="14" t="s">
        <v>5623</v>
      </c>
    </row>
    <row r="1900" spans="4:10" ht="25" customHeight="1" x14ac:dyDescent="0.2">
      <c r="D1900" s="13" t="s">
        <v>112</v>
      </c>
      <c r="E1900" s="13" t="s">
        <v>3534</v>
      </c>
      <c r="F1900" s="13" t="s">
        <v>3533</v>
      </c>
      <c r="G1900" s="14" t="str">
        <f t="shared" si="29"/>
        <v>47375</v>
      </c>
      <c r="H1900" s="14" t="s">
        <v>66</v>
      </c>
      <c r="I1900" s="14" t="s">
        <v>20</v>
      </c>
      <c r="J1900" s="14" t="s">
        <v>5624</v>
      </c>
    </row>
    <row r="1901" spans="4:10" ht="25" customHeight="1" x14ac:dyDescent="0.2">
      <c r="D1901" s="13" t="s">
        <v>112</v>
      </c>
      <c r="E1901" s="13" t="s">
        <v>3536</v>
      </c>
      <c r="F1901" s="13" t="s">
        <v>3535</v>
      </c>
      <c r="G1901" s="14" t="str">
        <f t="shared" si="29"/>
        <v>47381</v>
      </c>
      <c r="H1901" s="14" t="s">
        <v>66</v>
      </c>
      <c r="I1901" s="14" t="s">
        <v>20</v>
      </c>
      <c r="J1901" s="14" t="s">
        <v>5625</v>
      </c>
    </row>
    <row r="1902" spans="4:10" ht="25" customHeight="1" x14ac:dyDescent="0.2">
      <c r="D1902" s="13" t="s">
        <v>112</v>
      </c>
      <c r="E1902" s="13" t="s">
        <v>3538</v>
      </c>
      <c r="F1902" s="13" t="s">
        <v>3537</v>
      </c>
      <c r="G1902" s="14" t="str">
        <f t="shared" si="29"/>
        <v>47382</v>
      </c>
      <c r="H1902" s="14" t="s">
        <v>66</v>
      </c>
      <c r="I1902" s="14" t="s">
        <v>20</v>
      </c>
      <c r="J1902" s="14" t="s">
        <v>5626</v>
      </c>
    </row>
  </sheetData>
  <sheetProtection algorithmName="SHA-512" hashValue="FIZFQ8MBhT+uE+RfiSOQtJ9WVR6+aNWeycfw580/N/lYLEzWSBA5+3dXeEz2KiXcmARj6glJshbN7AKidECb8Q==" saltValue="5T9E3hu4jc+2aCUXKbtIdg==" spinCount="100000" sheet="1" objects="1" scenarios="1"/>
  <phoneticPr fontId="5"/>
  <pageMargins left="0.7" right="0.7" top="0.75" bottom="0.75" header="0.3" footer="0.3"/>
  <pageSetup paperSize="9" orientation="portrait" r:id="rId1"/>
  <ignoredErrors>
    <ignoredError sqref="F5:F190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73</vt:i4>
      </vt:variant>
    </vt:vector>
  </HeadingPairs>
  <TitlesOfParts>
    <vt:vector size="82" baseType="lpstr">
      <vt:lpstr>00．マニュアル</vt:lpstr>
      <vt:lpstr>１．入力画面</vt:lpstr>
      <vt:lpstr>２．登録申請書</vt:lpstr>
      <vt:lpstr>３．誓約書</vt:lpstr>
      <vt:lpstr>４．実務経験証明書</vt:lpstr>
      <vt:lpstr>５．宛名ラベル</vt:lpstr>
      <vt:lpstr>６．納付済証欄</vt:lpstr>
      <vt:lpstr>19．入力変換</vt:lpstr>
      <vt:lpstr>20．入力リスト</vt:lpstr>
      <vt:lpstr>○</vt:lpstr>
      <vt:lpstr>'00．マニュアル'!Print_Area</vt:lpstr>
      <vt:lpstr>'２．登録申請書'!Print_Area</vt:lpstr>
      <vt:lpstr>'３．誓約書'!Print_Area</vt:lpstr>
      <vt:lpstr>'４．実務経験証明書'!Print_Area</vt:lpstr>
      <vt:lpstr>'５．宛名ラベル'!Print_Area</vt:lpstr>
      <vt:lpstr>'６．納付済証欄'!Print_Area</vt:lpstr>
      <vt:lpstr>'00．マニュアル'!Print_Titles</vt:lpstr>
      <vt:lpstr>愛知県</vt:lpstr>
      <vt:lpstr>愛媛県</vt:lpstr>
      <vt:lpstr>茨城県</vt:lpstr>
      <vt:lpstr>岡山県</vt:lpstr>
      <vt:lpstr>沖縄県</vt:lpstr>
      <vt:lpstr>回号</vt:lpstr>
      <vt:lpstr>岩手県</vt:lpstr>
      <vt:lpstr>岐阜県</vt:lpstr>
      <vt:lpstr>宮崎県</vt:lpstr>
      <vt:lpstr>宮城県</vt:lpstr>
      <vt:lpstr>京都府</vt:lpstr>
      <vt:lpstr>業務に従事する宅地建物取引業者に関する事項</vt:lpstr>
      <vt:lpstr>空白</vt:lpstr>
      <vt:lpstr>熊本県</vt:lpstr>
      <vt:lpstr>群馬県</vt:lpstr>
      <vt:lpstr>月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市区町村コード</vt:lpstr>
      <vt:lpstr>滋賀県</vt:lpstr>
      <vt:lpstr>鹿児島県</vt:lpstr>
      <vt:lpstr>実務経験が２年以上ある場合</vt:lpstr>
      <vt:lpstr>実務経験が２年以上ない場合</vt:lpstr>
      <vt:lpstr>実務経験の和暦</vt:lpstr>
      <vt:lpstr>秋田県</vt:lpstr>
      <vt:lpstr>新潟県</vt:lpstr>
      <vt:lpstr>神奈川県</vt:lpstr>
      <vt:lpstr>性別の選択</vt:lpstr>
      <vt:lpstr>性別の変換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都道府県コード</vt:lpstr>
      <vt:lpstr>都道府県選択</vt:lpstr>
      <vt:lpstr>島根県</vt:lpstr>
      <vt:lpstr>東京都</vt:lpstr>
      <vt:lpstr>徳島県</vt:lpstr>
      <vt:lpstr>栃木県</vt:lpstr>
      <vt:lpstr>奈良県</vt:lpstr>
      <vt:lpstr>日</vt:lpstr>
      <vt:lpstr>年</vt:lpstr>
      <vt:lpstr>必須項目</vt:lpstr>
      <vt:lpstr>富山県</vt:lpstr>
      <vt:lpstr>福井県</vt:lpstr>
      <vt:lpstr>福岡県</vt:lpstr>
      <vt:lpstr>福島県</vt:lpstr>
      <vt:lpstr>兵庫県</vt:lpstr>
      <vt:lpstr>北海道</vt:lpstr>
      <vt:lpstr>免許権者</vt:lpstr>
      <vt:lpstr>和歌山県</vt:lpstr>
      <vt:lpstr>和暦</vt:lpstr>
      <vt:lpstr>和暦の変換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京都宅建 03</cp:lastModifiedBy>
  <cp:lastPrinted>2026-03-31T06:36:59Z</cp:lastPrinted>
  <dcterms:created xsi:type="dcterms:W3CDTF">2006-01-16T01:46:07Z</dcterms:created>
  <dcterms:modified xsi:type="dcterms:W3CDTF">2026-03-31T06:37:24Z</dcterms:modified>
</cp:coreProperties>
</file>